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01_Mitarbeiter-innen\Mattner\01 - Studienbüro allgemein\Studienverläufe + Notenrechner\"/>
    </mc:Choice>
  </mc:AlternateContent>
  <xr:revisionPtr revIDLastSave="0" documentId="13_ncr:1_{207F7FA3-4A9A-4ACE-A70B-61064B1C8DD0}" xr6:coauthVersionLast="47" xr6:coauthVersionMax="47" xr10:uidLastSave="{00000000-0000-0000-0000-000000000000}"/>
  <bookViews>
    <workbookView xWindow="-120" yWindow="-120" windowWidth="29040" windowHeight="15840" xr2:uid="{D77DAD7B-95BD-4C14-8436-34ECB83DB63C}"/>
  </bookViews>
  <sheets>
    <sheet name="PO 2017" sheetId="1" r:id="rId1"/>
    <sheet name="Tabelle1" sheetId="4" state="hidden" r:id="rId2"/>
    <sheet name="Berechnungswerte"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7" i="1" l="1"/>
  <c r="D442" i="1"/>
  <c r="D329" i="1"/>
  <c r="D445" i="1"/>
  <c r="D447" i="1" s="1"/>
  <c r="D241" i="1"/>
  <c r="D444" i="1"/>
  <c r="D96" i="1"/>
  <c r="E431" i="1"/>
  <c r="E421" i="1"/>
  <c r="E407" i="1"/>
  <c r="E401" i="1"/>
  <c r="E391" i="1"/>
  <c r="E381" i="1"/>
  <c r="E371" i="1"/>
  <c r="E359" i="1"/>
  <c r="E349" i="1"/>
  <c r="E339" i="1"/>
  <c r="E329" i="1"/>
  <c r="E319" i="1"/>
  <c r="E307" i="1"/>
  <c r="E297" i="1"/>
  <c r="E287" i="1"/>
  <c r="E277" i="1"/>
  <c r="E267" i="1"/>
  <c r="D401" i="1"/>
  <c r="D391" i="1"/>
  <c r="D381" i="1"/>
  <c r="D371" i="1"/>
  <c r="D359" i="1"/>
  <c r="D349" i="1"/>
  <c r="D339" i="1"/>
  <c r="D307" i="1"/>
  <c r="D297" i="1"/>
  <c r="D319" i="1"/>
  <c r="D287" i="1"/>
  <c r="D277" i="1"/>
  <c r="D267" i="1"/>
  <c r="D242" i="1"/>
  <c r="D244" i="1" s="1"/>
  <c r="E234" i="1"/>
  <c r="D234" i="1"/>
  <c r="E226" i="1"/>
  <c r="D226" i="1"/>
  <c r="E218" i="1"/>
  <c r="E203" i="1"/>
  <c r="E191" i="1"/>
  <c r="E179" i="1"/>
  <c r="E167" i="1"/>
  <c r="E150" i="1"/>
  <c r="E138" i="1"/>
  <c r="E126" i="1"/>
  <c r="E114" i="1"/>
  <c r="D218" i="1"/>
  <c r="D203" i="1"/>
  <c r="D191" i="1"/>
  <c r="D179" i="1"/>
  <c r="D167" i="1"/>
  <c r="D150" i="1"/>
  <c r="D138" i="1"/>
  <c r="D126" i="1"/>
  <c r="D114" i="1"/>
  <c r="D238" i="1" s="1"/>
  <c r="D100" i="1"/>
  <c r="D99" i="1"/>
  <c r="D97" i="1"/>
  <c r="D11" i="1"/>
  <c r="D239" i="1" l="1"/>
  <c r="D14" i="1"/>
  <c r="D13" i="1" s="1"/>
  <c r="D102" i="1"/>
</calcChain>
</file>

<file path=xl/sharedStrings.xml><?xml version="1.0" encoding="utf-8"?>
<sst xmlns="http://schemas.openxmlformats.org/spreadsheetml/2006/main" count="756" uniqueCount="277">
  <si>
    <t>VL</t>
  </si>
  <si>
    <t>Ü</t>
  </si>
  <si>
    <t>Tut</t>
  </si>
  <si>
    <t>Ber</t>
  </si>
  <si>
    <t>SK</t>
  </si>
  <si>
    <t>Althebräisch</t>
  </si>
  <si>
    <t>Altgriechisch</t>
  </si>
  <si>
    <t>Latein (Abitur)</t>
  </si>
  <si>
    <t>Latein (aus Studium)</t>
  </si>
  <si>
    <t>SPRACHNACHWEISE</t>
  </si>
  <si>
    <t>BASISPHASE</t>
  </si>
  <si>
    <t>"Theologie studieren"</t>
  </si>
  <si>
    <t>Tutorium</t>
  </si>
  <si>
    <t>Orientierungswoche</t>
  </si>
  <si>
    <t>P</t>
  </si>
  <si>
    <t>Modulabschlussprüfung:</t>
  </si>
  <si>
    <t>Relevanz und Aktualität  kath. Theol.</t>
  </si>
  <si>
    <t>Veranstaltungstitel</t>
  </si>
  <si>
    <t>LP</t>
  </si>
  <si>
    <t>Note</t>
  </si>
  <si>
    <t>belegt?</t>
  </si>
  <si>
    <t>GN-Ant.</t>
  </si>
  <si>
    <t>-</t>
  </si>
  <si>
    <t>Einführung in die Systematische Theologie</t>
  </si>
  <si>
    <t>Glaube und Vernunft</t>
  </si>
  <si>
    <t>Rep</t>
  </si>
  <si>
    <t>Repetitorium</t>
  </si>
  <si>
    <t>Einführung in die Praktische Theologie</t>
  </si>
  <si>
    <t>Einführung in die Religionspädagogik</t>
  </si>
  <si>
    <t>Repetitoirum</t>
  </si>
  <si>
    <t>belegt?*</t>
  </si>
  <si>
    <t>Studienverlaufsplanung Magister Theologiae | PO 2017</t>
  </si>
  <si>
    <t>BM Ph: Einführung in die philosophischen Grundfragen der Theologie</t>
  </si>
  <si>
    <t>Hermeneutik, Ästhetik, Ethik</t>
  </si>
  <si>
    <t>Wissenschaftstheorie und Medienkritik</t>
  </si>
  <si>
    <t>PS</t>
  </si>
  <si>
    <t>Proseminar Praktische Theologie</t>
  </si>
  <si>
    <t>15001-4</t>
  </si>
  <si>
    <t>15005/6</t>
  </si>
  <si>
    <t>Schreiben in der Theologie</t>
  </si>
  <si>
    <t>keine Anm.</t>
  </si>
  <si>
    <t>Modulabschlussprüfung (PL in einem PS):</t>
  </si>
  <si>
    <t>BM E : Einführung in die Katholische Theologie</t>
  </si>
  <si>
    <t>BM C: Einführung in die Grundfragen der Systematischen Theologie</t>
  </si>
  <si>
    <t>BM D: Einführung in die Grundfragen der Praktischen Theologie</t>
  </si>
  <si>
    <t>BM A: Einführung in die Grundfragen der biblischen Theologie</t>
  </si>
  <si>
    <t>Literaturgeschichte Altes Testament</t>
  </si>
  <si>
    <t>Literaturgeschichte Neues Testament</t>
  </si>
  <si>
    <t>BM B: Einführung in die Grundfragen der Historischen Theologie</t>
  </si>
  <si>
    <t>Kirchengeschichte</t>
  </si>
  <si>
    <t>Lek</t>
  </si>
  <si>
    <t>Lektürekurs</t>
  </si>
  <si>
    <t>Repetitotium</t>
  </si>
  <si>
    <t>BM ThA: Theologisch argumentieren (biblisch - historisch)</t>
  </si>
  <si>
    <t>18001/2</t>
  </si>
  <si>
    <t>18003/4</t>
  </si>
  <si>
    <t xml:space="preserve"> Systematische Theologie / Philosophie</t>
  </si>
  <si>
    <t>Biblische Theologie</t>
  </si>
  <si>
    <t>Historische Theologie</t>
  </si>
  <si>
    <t>AUFBAUPHASE</t>
  </si>
  <si>
    <t>XX006</t>
  </si>
  <si>
    <t>HS</t>
  </si>
  <si>
    <t>Hauptseminar</t>
  </si>
  <si>
    <t>Hauptseminare werden in den 8 Aufbaumodulen (19000-26000) angeboten.</t>
  </si>
  <si>
    <t>AM 1: Tora</t>
  </si>
  <si>
    <t>19001/2</t>
  </si>
  <si>
    <t>19003/4</t>
  </si>
  <si>
    <t>MK</t>
  </si>
  <si>
    <t>SSt</t>
  </si>
  <si>
    <t>LV</t>
  </si>
  <si>
    <t>Altes Testament mit MAP / Studienleistung</t>
  </si>
  <si>
    <t>Moraltheologie mit MAP / Studienleistung</t>
  </si>
  <si>
    <t>Selbststudium</t>
  </si>
  <si>
    <t>Christliche Sozialwissenschaften</t>
  </si>
  <si>
    <t>Philosophie</t>
  </si>
  <si>
    <t>Religionswissenschaft</t>
  </si>
  <si>
    <t>191X0</t>
  </si>
  <si>
    <t>AM 2: Gottes Reich</t>
  </si>
  <si>
    <t>20001/2</t>
  </si>
  <si>
    <t>20003/4</t>
  </si>
  <si>
    <t>201X0</t>
  </si>
  <si>
    <t>Pastoraltheologie mit MAP / Studienleistung</t>
  </si>
  <si>
    <t>Neues Testament mit MAP / Studienleistung</t>
  </si>
  <si>
    <t>Kirchenrecht</t>
  </si>
  <si>
    <t>Ökumenische Theologie</t>
  </si>
  <si>
    <t>Dogmatik</t>
  </si>
  <si>
    <t>AM 3: Gottesfrage</t>
  </si>
  <si>
    <t>21001/2</t>
  </si>
  <si>
    <t>21003/4</t>
  </si>
  <si>
    <t>Dogmatik mit MAP / Studienleistung</t>
  </si>
  <si>
    <t>Philosophie mit MAP / Studienleistung</t>
  </si>
  <si>
    <t>Altes Testament</t>
  </si>
  <si>
    <t>Neues Testament</t>
  </si>
  <si>
    <t>Fundamentaltheologie und Religionsphil.</t>
  </si>
  <si>
    <t>211X0</t>
  </si>
  <si>
    <t>AM 4: Christentum in Zeit und Raum</t>
  </si>
  <si>
    <t>22001/2</t>
  </si>
  <si>
    <t>22003/4</t>
  </si>
  <si>
    <t>221X0</t>
  </si>
  <si>
    <t>Liturgiew. mit MAP / Studienleistung</t>
  </si>
  <si>
    <t>Mittlere / Neuere Kirchengeschichte mit MAP / SL</t>
  </si>
  <si>
    <t>Alte Kirchengeschichte</t>
  </si>
  <si>
    <t>Moraltheologie</t>
  </si>
  <si>
    <t>AM 5: Messias</t>
  </si>
  <si>
    <t>23001/2</t>
  </si>
  <si>
    <t>23003/4</t>
  </si>
  <si>
    <t>231X0</t>
  </si>
  <si>
    <t>Alte Kirchengeschichte mit MAP / SL</t>
  </si>
  <si>
    <t>Mittlere und Neuere Kirchengeschichte</t>
  </si>
  <si>
    <t>AM 6: Wege christlichen Denkens und Lebens</t>
  </si>
  <si>
    <t>24001/2</t>
  </si>
  <si>
    <t>24003/4</t>
  </si>
  <si>
    <t>241X0</t>
  </si>
  <si>
    <t>Fundamentaltheologie mit MAP / SL</t>
  </si>
  <si>
    <t>Religionspädagogik</t>
  </si>
  <si>
    <t>Missionswissenschaft</t>
  </si>
  <si>
    <t>AM 7: Menschenbild</t>
  </si>
  <si>
    <t>25001/2</t>
  </si>
  <si>
    <t>25003/4</t>
  </si>
  <si>
    <t>251X0</t>
  </si>
  <si>
    <t>Christliche Sozialwissenschaften mit MAP / SL</t>
  </si>
  <si>
    <t>AM 8: Volk Gottes</t>
  </si>
  <si>
    <t>26001/2</t>
  </si>
  <si>
    <t>26003/4</t>
  </si>
  <si>
    <t>261X0</t>
  </si>
  <si>
    <t>Kirchenrecht mit MAP / Studienleistung</t>
  </si>
  <si>
    <t>Religionspädagogik mit MAP / SL</t>
  </si>
  <si>
    <t>Liturgiewissenschaft</t>
  </si>
  <si>
    <t>Pastoraltheologie</t>
  </si>
  <si>
    <t>AM 9: Berufsfeldorientierung I: Homiletik</t>
  </si>
  <si>
    <t>Homiletik</t>
  </si>
  <si>
    <t>Sprecherziehung</t>
  </si>
  <si>
    <t>Peer-Learning zum Predigen</t>
  </si>
  <si>
    <t>PL</t>
  </si>
  <si>
    <t>PK</t>
  </si>
  <si>
    <t>Prak</t>
  </si>
  <si>
    <t>Durchführung des Praktikums</t>
  </si>
  <si>
    <t>Praxiskurs zur Nachbereitung</t>
  </si>
  <si>
    <t>Praxiskurs zur Vorbereitung</t>
  </si>
  <si>
    <t>Prüfungsleistung (Predigt):</t>
  </si>
  <si>
    <t>Prüfungsleistung (Praktikumspräsentation):</t>
  </si>
  <si>
    <t>VERTIEFUNGSPHASE</t>
  </si>
  <si>
    <t>XX004</t>
  </si>
  <si>
    <t>VM 1: Altes Testament</t>
  </si>
  <si>
    <t>Hauptseminare werden in den 12 Vertiefungsmodulen (29000-41000) angeboten.</t>
  </si>
  <si>
    <t>291X0</t>
  </si>
  <si>
    <t>MF</t>
  </si>
  <si>
    <t>Altes Testament mit MAP maior</t>
  </si>
  <si>
    <t>Altes Testament mit MAP minor (Prüfungsleistung)</t>
  </si>
  <si>
    <t>Modulabschlussprüfung (MAP maior)*:</t>
  </si>
  <si>
    <t>VM 2: Neues Testament</t>
  </si>
  <si>
    <t>Neues Testament mit MAP maior</t>
  </si>
  <si>
    <t>*Nur zu belegen, wenn keine MAP minor belegt wird, dann keine Anmeldung der Prüfung erforderlich</t>
  </si>
  <si>
    <t>VM 3 - Alte Kirchengeschichte</t>
  </si>
  <si>
    <t>301X0</t>
  </si>
  <si>
    <t>311X0</t>
  </si>
  <si>
    <t>Alte Kirchengeschichte mit MAP maior</t>
  </si>
  <si>
    <t>Neues Testament mit MAP minor</t>
  </si>
  <si>
    <t>Alte Kirchengeschichte mit MAP minor</t>
  </si>
  <si>
    <t>LV*</t>
  </si>
  <si>
    <t>*Lehrveranstaltungen können vor allem Vorlesungen und Hauptseminare sein.</t>
  </si>
  <si>
    <t>VM 4: Mittlere und Neuere Kirchengeschichte</t>
  </si>
  <si>
    <t>Mittlere und Neuere KG mit MAP maior</t>
  </si>
  <si>
    <t>Mittlere und Neuere KG mit MAP minor</t>
  </si>
  <si>
    <t>321X0</t>
  </si>
  <si>
    <t>VM 5: Dogmatik</t>
  </si>
  <si>
    <t>331X0</t>
  </si>
  <si>
    <t>Dogmatik mit MAP maior</t>
  </si>
  <si>
    <t>Dogmatik mit MAP minor</t>
  </si>
  <si>
    <t>Altes Testament I</t>
  </si>
  <si>
    <t>Altes Testament II</t>
  </si>
  <si>
    <t>Neues Testament I</t>
  </si>
  <si>
    <t>Neues Testament II</t>
  </si>
  <si>
    <t>Dogmatik I</t>
  </si>
  <si>
    <t>Dogmatik II</t>
  </si>
  <si>
    <t>VM 6: Fundamentaltheologie und Religionsphilosophie</t>
  </si>
  <si>
    <t>341X0</t>
  </si>
  <si>
    <t>Fundamentaltheologie mit MAP maior</t>
  </si>
  <si>
    <t>Fundamentaltheologie mit MAP minor</t>
  </si>
  <si>
    <t>Fundamentaltheologie</t>
  </si>
  <si>
    <t>VM 7: Moraltheologie</t>
  </si>
  <si>
    <t>Moraltheologie mit MAP maior</t>
  </si>
  <si>
    <t>Moraltheologie mit MAP minor</t>
  </si>
  <si>
    <t>Moraltheologie Testament</t>
  </si>
  <si>
    <t>351X0</t>
  </si>
  <si>
    <t>M 8: Christliche Sozialwissenschaften</t>
  </si>
  <si>
    <t>361X0</t>
  </si>
  <si>
    <t>Christl. Sozialwissenschaften mit MAP maior</t>
  </si>
  <si>
    <t>Christl. Sozialwissenschaften mit MAP minor</t>
  </si>
  <si>
    <t>Christl. Sozialwissenschaften</t>
  </si>
  <si>
    <t>VM 9: Liturgiewissenschaft</t>
  </si>
  <si>
    <t>Liturgiewissenschaft mit MAP maior</t>
  </si>
  <si>
    <t>Liturgiewissenschaft mit MAP minor</t>
  </si>
  <si>
    <t>371X0</t>
  </si>
  <si>
    <t>VM 10: Kirchenrecht</t>
  </si>
  <si>
    <t>Kirchenrecht mit MAP maior</t>
  </si>
  <si>
    <t>Kirchenrecht mit MAP minor</t>
  </si>
  <si>
    <t>VM 11: Pastoraltheologie</t>
  </si>
  <si>
    <t>Pastoraltheologie mit MAP maior</t>
  </si>
  <si>
    <t>Pastoraltheologie mit MAP minor</t>
  </si>
  <si>
    <t>VM 12: Religionspädagogik</t>
  </si>
  <si>
    <t>381X0</t>
  </si>
  <si>
    <t>391X0</t>
  </si>
  <si>
    <t>401X0</t>
  </si>
  <si>
    <t>Religionspädagogik mit MAP maior</t>
  </si>
  <si>
    <t>Religionspädagogik mit MAP minor</t>
  </si>
  <si>
    <t>VM 13: Philosophie</t>
  </si>
  <si>
    <t>411X0</t>
  </si>
  <si>
    <t>Philosophie mit MAP maior</t>
  </si>
  <si>
    <t>Philosophie mit MAP minor</t>
  </si>
  <si>
    <t>Vorbereitung und Durchführung Praktikum</t>
  </si>
  <si>
    <t>RG</t>
  </si>
  <si>
    <t>Reflektionsgespräch mit Bericht</t>
  </si>
  <si>
    <t>VM 14: Spezialisierung I - Praxisfeld Gesellschaft und Kirche (Wahl)*</t>
  </si>
  <si>
    <t>*Aus den Modulen 42000-44000 ist nur eines zu belegen.</t>
  </si>
  <si>
    <t>Wege zur Promotion (mit / ohne Prüfungsleistung)</t>
  </si>
  <si>
    <t>43001/2</t>
  </si>
  <si>
    <t>43003/4</t>
  </si>
  <si>
    <t>OS</t>
  </si>
  <si>
    <t>Oberseminar (mit / ohne Prüfungsleistung)</t>
  </si>
  <si>
    <t>Veranstaltung aus Praxisfeld Wissenschaft</t>
  </si>
  <si>
    <t>Reflektion in Anbindung an PK oder OS:</t>
  </si>
  <si>
    <t>VM 16: Spezialisierung III - Praxisfeld interkulturelle Theologie (Wahl)</t>
  </si>
  <si>
    <t>VM 15: Spezialisierung II - Praxisfeld Wissenschaft und Forschung (Wahl)</t>
  </si>
  <si>
    <t>44001/2</t>
  </si>
  <si>
    <t>44003/4</t>
  </si>
  <si>
    <t>44005/6</t>
  </si>
  <si>
    <t>44007/8</t>
  </si>
  <si>
    <t>Translating God's - Interkulturelle Theologie</t>
  </si>
  <si>
    <t>Hauptseminar mit Exkursion</t>
  </si>
  <si>
    <t>Sprachkurs theol. Arabisch / Tamilisch o.ä.</t>
  </si>
  <si>
    <t>Lektüreseminar / Seminar zu Themenbereich</t>
  </si>
  <si>
    <t>VM 17: Akademische Abschlussarbeit</t>
  </si>
  <si>
    <t>K</t>
  </si>
  <si>
    <t>Kolloquium / Betreuung der Abschlussarbeit</t>
  </si>
  <si>
    <t>Erforderliche Leistungspunkte:</t>
  </si>
  <si>
    <t>Bislang erworbene Leistungspunkte:</t>
  </si>
  <si>
    <t>Bisheriger Notendurchschnitt:</t>
  </si>
  <si>
    <t>Anteil bisheriger Prüfungen an Endnote:</t>
  </si>
  <si>
    <t>ZUSAMMENFASSUNG BASISPHASE</t>
  </si>
  <si>
    <t>Insgesamt zu erwerbende Leistungspunkte:</t>
  </si>
  <si>
    <t>Bereits erworbene Leistungspunkte:</t>
  </si>
  <si>
    <t>Anteil der Basisphase an der Gesamtnote:</t>
  </si>
  <si>
    <t>Anteil in Basisphase erbrachter Prüfungen an GN:</t>
  </si>
  <si>
    <t>Notenschnitt in der Basisphase (aktuell):</t>
  </si>
  <si>
    <t>Philosophie II</t>
  </si>
  <si>
    <t>ZUSAMMENFASSUNG AUFBAUPHASE</t>
  </si>
  <si>
    <t>Notenschnitt in der Aufbauphase (aktuell):</t>
  </si>
  <si>
    <t>ZUSAMMENFASSUNG VERTIEFUNGSPHASE</t>
  </si>
  <si>
    <t>Anteil der Vertiefungsphase an der Gesamtnote:</t>
  </si>
  <si>
    <t>Notenschnitt in der Vertiefungsphase (aktuell):</t>
  </si>
  <si>
    <t>Anteil der Aufbauphase an der Gesamtnote:</t>
  </si>
  <si>
    <t>Anteil in Aufbauphase erbrachter Prüfungen an GN:</t>
  </si>
  <si>
    <t>Anteil in Vertiefung erbrachter Prüfungen an GN:</t>
  </si>
  <si>
    <t>AM 10: Berufsfeldorientierung II: Praktikum in  Berufsfeld nach Wahl</t>
  </si>
  <si>
    <t>BM ThA: Theologisch argumentieren (systemat. / phil. - praktisch)</t>
  </si>
  <si>
    <t>**In Aufbau- und Vertiefungsphase müssen insgesamt 5 Hausarbeiten in Hauptseminaren verfasst werden,</t>
  </si>
  <si>
    <t xml:space="preserve">    jeweils zu einem Fach aus allen vier theologischen Sektionen und im Fach Philosophie</t>
  </si>
  <si>
    <t>Hauptseminare (zwei der fünf Sektionen in Aufbauphase)**</t>
  </si>
  <si>
    <t>Akademische Abschlussarbeit</t>
  </si>
  <si>
    <r>
      <rPr>
        <u/>
        <sz val="11"/>
        <color theme="1"/>
        <rFont val="Meta Offc Pro"/>
        <family val="2"/>
      </rPr>
      <t>Achtung</t>
    </r>
    <r>
      <rPr>
        <sz val="11"/>
        <color theme="1"/>
        <rFont val="Meta Offc Pro"/>
        <family val="2"/>
      </rPr>
      <t>: Diese Übersicht ist ein Hilfsmittel, um einen Überblick über bislang absolvierte Leistungen zu geben. Es ersetzt keine QISPOS-Anmeldungen. Es gilt in jedem Fall die Prüfungsordnung!</t>
    </r>
  </si>
  <si>
    <t>Aktuller Studienstand</t>
  </si>
  <si>
    <r>
      <rPr>
        <u/>
        <sz val="11"/>
        <color theme="1"/>
        <rFont val="Meta Offc Pro"/>
        <family val="2"/>
      </rPr>
      <t>Achtung</t>
    </r>
    <r>
      <rPr>
        <sz val="11"/>
        <color theme="1"/>
        <rFont val="Meta Offc Pro"/>
        <family val="2"/>
      </rPr>
      <t>: Diese Übersicht ist ein Hilfsmittel! Rechtsgültig sind ausschließlich die Anmeldungen bei QISPOS. Es gilt im Zweifelsfall immer die Prüfungsordnung!</t>
    </r>
  </si>
  <si>
    <t>Abkürzungen</t>
  </si>
  <si>
    <t>–</t>
  </si>
  <si>
    <t>Beratung</t>
  </si>
  <si>
    <t>Modulforum</t>
  </si>
  <si>
    <t>Modulkurs</t>
  </si>
  <si>
    <t>Oberseminar</t>
  </si>
  <si>
    <t>Praktikum</t>
  </si>
  <si>
    <t>Prüfung</t>
  </si>
  <si>
    <t>Proseminar</t>
  </si>
  <si>
    <t>Sprachkurs</t>
  </si>
  <si>
    <t>Übung</t>
  </si>
  <si>
    <t>Lehrveranstaltung</t>
  </si>
  <si>
    <t>Vorlesung</t>
  </si>
  <si>
    <r>
      <rPr>
        <u/>
        <sz val="11"/>
        <color theme="0"/>
        <rFont val="Meta Offc Pro"/>
        <family val="2"/>
      </rPr>
      <t>Bedienung</t>
    </r>
    <r>
      <rPr>
        <sz val="11"/>
        <color theme="0"/>
        <rFont val="Meta Offc Pro"/>
        <family val="2"/>
      </rPr>
      <t>: unter "belegt?" ist einzutragen eine "1" = JA; "0" = NEIN; Belegung der Prüfung bitte erst eintragen, sobald auch die Prüfungsnote vorliegt und mit dieser zusammen eintragen.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</si>
</sst>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sz val="11"/>
      <color rgb="FFC00000"/>
      <name val="Cambria"/>
      <family val="1"/>
    </font>
    <font>
      <b/>
      <sz val="11"/>
      <color rgb="FFC00000"/>
      <name val="Cambria"/>
      <family val="1"/>
    </font>
    <font>
      <sz val="6"/>
      <color theme="1"/>
      <name val="Cambria"/>
      <family val="1"/>
    </font>
    <font>
      <sz val="6"/>
      <color rgb="FFC00000"/>
      <name val="Cambria"/>
      <family val="1"/>
    </font>
    <font>
      <sz val="6"/>
      <color theme="1"/>
      <name val="Calibri"/>
      <family val="2"/>
      <scheme val="minor"/>
    </font>
    <font>
      <sz val="11"/>
      <color theme="0"/>
      <name val="Calibri"/>
      <family val="2"/>
      <scheme val="minor"/>
    </font>
    <font>
      <sz val="11"/>
      <color theme="0"/>
      <name val="Cambria"/>
      <family val="1"/>
    </font>
    <font>
      <sz val="11"/>
      <color theme="1"/>
      <name val="Meta Offc Pro"/>
      <family val="2"/>
    </font>
    <font>
      <b/>
      <sz val="12"/>
      <color theme="1"/>
      <name val="Meta Offc Pro"/>
      <family val="2"/>
    </font>
    <font>
      <b/>
      <sz val="11"/>
      <color theme="1"/>
      <name val="Meta Offc Pro"/>
      <family val="2"/>
    </font>
    <font>
      <sz val="6"/>
      <color theme="1"/>
      <name val="Meta Offc Pro"/>
      <family val="2"/>
    </font>
    <font>
      <b/>
      <sz val="6"/>
      <color theme="1"/>
      <name val="Meta Offc Pro"/>
      <family val="2"/>
    </font>
    <font>
      <sz val="10"/>
      <color theme="1"/>
      <name val="Meta Offc Pro"/>
      <family val="2"/>
    </font>
    <font>
      <sz val="9"/>
      <color theme="1"/>
      <name val="Meta Offc Pro"/>
      <family val="2"/>
    </font>
    <font>
      <b/>
      <sz val="10"/>
      <color theme="1"/>
      <name val="Meta Offc Pro"/>
      <family val="2"/>
    </font>
    <font>
      <sz val="9"/>
      <color theme="0"/>
      <name val="Meta Offc Pro"/>
      <family val="2"/>
    </font>
    <font>
      <sz val="10"/>
      <color theme="0"/>
      <name val="Meta Offc Pro"/>
      <family val="2"/>
    </font>
    <font>
      <sz val="11"/>
      <color theme="0"/>
      <name val="Meta Offc Pro"/>
      <family val="2"/>
    </font>
    <font>
      <sz val="10"/>
      <color rgb="FFFAFFF7"/>
      <name val="Meta Offc Pro"/>
      <family val="2"/>
    </font>
    <font>
      <u/>
      <sz val="11"/>
      <color theme="1"/>
      <name val="Meta Offc Pro"/>
      <family val="2"/>
    </font>
    <font>
      <sz val="11"/>
      <color rgb="FFC00000"/>
      <name val="Meta Offc Pro"/>
      <family val="2"/>
    </font>
    <font>
      <sz val="6"/>
      <color rgb="FFC00000"/>
      <name val="Meta Offc Pro"/>
      <family val="2"/>
    </font>
    <font>
      <b/>
      <u/>
      <sz val="11"/>
      <color theme="1"/>
      <name val="Meta Offc Pro"/>
      <family val="2"/>
    </font>
    <font>
      <sz val="10"/>
      <color theme="3"/>
      <name val="Meta Offc Pro"/>
      <family val="2"/>
    </font>
    <font>
      <u/>
      <sz val="11"/>
      <color theme="0"/>
      <name val="Meta Offc Pro"/>
      <family val="2"/>
    </font>
  </fonts>
  <fills count="17">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darkGrid">
        <fgColor theme="0" tint="-0.14996795556505021"/>
        <bgColor theme="0"/>
      </patternFill>
    </fill>
    <fill>
      <patternFill patternType="darkGrid">
        <fgColor theme="0"/>
        <bgColor theme="9" tint="0.79998168889431442"/>
      </patternFill>
    </fill>
    <fill>
      <patternFill patternType="solid">
        <fgColor theme="4" tint="-0.499984740745262"/>
        <bgColor indexed="64"/>
      </patternFill>
    </fill>
    <fill>
      <patternFill patternType="darkGrid">
        <fgColor theme="0"/>
        <bgColor theme="4" tint="0.59996337778862885"/>
      </patternFill>
    </fill>
    <fill>
      <patternFill patternType="solid">
        <fgColor theme="5" tint="-0.499984740745262"/>
        <bgColor indexed="64"/>
      </patternFill>
    </fill>
    <fill>
      <patternFill patternType="darkGrid">
        <fgColor theme="0"/>
        <bgColor theme="5" tint="0.79998168889431442"/>
      </patternFill>
    </fill>
    <fill>
      <patternFill patternType="solid">
        <fgColor them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164" fontId="0" fillId="0" borderId="0" xfId="0" applyNumberFormat="1"/>
    <xf numFmtId="0" fontId="11" fillId="0" borderId="0" xfId="0" applyFont="1"/>
    <xf numFmtId="0" fontId="10" fillId="0" borderId="0" xfId="0" applyFont="1"/>
    <xf numFmtId="0" fontId="13" fillId="9" borderId="0" xfId="0" applyFont="1" applyFill="1"/>
    <xf numFmtId="0" fontId="12" fillId="9" borderId="0" xfId="0" applyFont="1" applyFill="1"/>
    <xf numFmtId="0" fontId="14" fillId="9" borderId="0" xfId="0" applyFont="1" applyFill="1"/>
    <xf numFmtId="0" fontId="12" fillId="9" borderId="0" xfId="0" applyFont="1" applyFill="1" applyAlignment="1">
      <alignment horizontal="center"/>
    </xf>
    <xf numFmtId="0" fontId="12" fillId="9" borderId="0" xfId="0" applyFont="1" applyFill="1" applyAlignment="1">
      <alignment horizontal="left"/>
    </xf>
    <xf numFmtId="0" fontId="15" fillId="9" borderId="0" xfId="0" applyFont="1" applyFill="1" applyAlignment="1">
      <alignment horizontal="center"/>
    </xf>
    <xf numFmtId="0" fontId="16" fillId="9" borderId="0" xfId="0" applyFont="1" applyFill="1"/>
    <xf numFmtId="0" fontId="15" fillId="9" borderId="0" xfId="0" applyFont="1" applyFill="1"/>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7" fillId="9" borderId="0" xfId="0" applyFont="1" applyFill="1" applyAlignment="1">
      <alignment horizontal="center" vertical="center"/>
    </xf>
    <xf numFmtId="0" fontId="17" fillId="9" borderId="0" xfId="0" applyFont="1" applyFill="1" applyAlignment="1">
      <alignment vertical="center"/>
    </xf>
    <xf numFmtId="0" fontId="14" fillId="9" borderId="0" xfId="0" applyFont="1" applyFill="1" applyAlignment="1">
      <alignment horizontal="center"/>
    </xf>
    <xf numFmtId="0" fontId="17" fillId="3" borderId="2" xfId="0" applyFont="1" applyFill="1" applyBorder="1" applyAlignment="1">
      <alignment horizontal="center" vertical="center"/>
    </xf>
    <xf numFmtId="0" fontId="17" fillId="3" borderId="3" xfId="0" applyFont="1" applyFill="1" applyBorder="1" applyAlignment="1">
      <alignment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164" fontId="17" fillId="0" borderId="0" xfId="0" applyNumberFormat="1" applyFont="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vertical="center"/>
    </xf>
    <xf numFmtId="164" fontId="17" fillId="4" borderId="0" xfId="0" applyNumberFormat="1" applyFont="1" applyFill="1" applyAlignment="1">
      <alignment horizontal="center" vertical="center"/>
    </xf>
    <xf numFmtId="10" fontId="17" fillId="3" borderId="3" xfId="1" applyNumberFormat="1" applyFont="1" applyFill="1" applyBorder="1" applyAlignment="1">
      <alignment horizontal="center" vertical="center"/>
    </xf>
    <xf numFmtId="164" fontId="17" fillId="3" borderId="4" xfId="0" applyNumberFormat="1" applyFont="1" applyFill="1" applyBorder="1" applyAlignment="1">
      <alignment horizontal="center" vertical="center"/>
    </xf>
    <xf numFmtId="0" fontId="18" fillId="9" borderId="0" xfId="0" applyFont="1" applyFill="1" applyAlignment="1">
      <alignment horizontal="left"/>
    </xf>
    <xf numFmtId="2" fontId="17" fillId="0" borderId="0" xfId="0" applyNumberFormat="1" applyFont="1" applyAlignment="1">
      <alignment horizontal="center" vertical="center"/>
    </xf>
    <xf numFmtId="2" fontId="17" fillId="4" borderId="0" xfId="0" applyNumberFormat="1" applyFont="1" applyFill="1" applyAlignment="1">
      <alignment horizontal="center" vertical="center"/>
    </xf>
    <xf numFmtId="0" fontId="18" fillId="3" borderId="2" xfId="0" applyFont="1" applyFill="1" applyBorder="1" applyAlignment="1">
      <alignment horizontal="center" vertical="center"/>
    </xf>
    <xf numFmtId="0" fontId="19" fillId="9" borderId="0" xfId="0" applyFont="1" applyFill="1"/>
    <xf numFmtId="0" fontId="17" fillId="9" borderId="0" xfId="0" applyFont="1" applyFill="1"/>
    <xf numFmtId="164" fontId="17" fillId="9" borderId="0" xfId="0" applyNumberFormat="1" applyFont="1" applyFill="1"/>
    <xf numFmtId="10" fontId="17" fillId="9" borderId="0" xfId="0" applyNumberFormat="1" applyFont="1" applyFill="1"/>
    <xf numFmtId="10" fontId="17" fillId="9" borderId="0" xfId="1" applyNumberFormat="1" applyFont="1" applyFill="1"/>
    <xf numFmtId="0" fontId="17" fillId="6" borderId="2" xfId="0" applyFont="1" applyFill="1" applyBorder="1" applyAlignment="1">
      <alignment horizontal="center" vertical="center"/>
    </xf>
    <xf numFmtId="0" fontId="17" fillId="6" borderId="3" xfId="0" applyFont="1" applyFill="1" applyBorder="1" applyAlignment="1">
      <alignment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165" fontId="17" fillId="0" borderId="0" xfId="1" applyNumberFormat="1" applyFont="1" applyFill="1" applyAlignment="1">
      <alignment horizontal="center" vertical="center"/>
    </xf>
    <xf numFmtId="164" fontId="17" fillId="0" borderId="6" xfId="0" applyNumberFormat="1" applyFont="1" applyBorder="1" applyAlignment="1">
      <alignment horizontal="center" vertical="center"/>
    </xf>
    <xf numFmtId="0" fontId="17" fillId="5" borderId="5" xfId="0" applyFont="1" applyFill="1" applyBorder="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vertical="center"/>
    </xf>
    <xf numFmtId="164" fontId="17" fillId="5" borderId="0" xfId="0" applyNumberFormat="1" applyFont="1" applyFill="1" applyAlignment="1">
      <alignment horizontal="center" vertical="center"/>
    </xf>
    <xf numFmtId="165" fontId="17" fillId="5" borderId="0" xfId="1" applyNumberFormat="1" applyFont="1" applyFill="1" applyAlignment="1">
      <alignment horizontal="center" vertical="center"/>
    </xf>
    <xf numFmtId="0" fontId="17" fillId="5" borderId="6" xfId="0" applyFont="1" applyFill="1" applyBorder="1" applyAlignment="1">
      <alignment horizontal="center" vertical="center"/>
    </xf>
    <xf numFmtId="0" fontId="17" fillId="0" borderId="6" xfId="0" applyFont="1" applyBorder="1" applyAlignment="1">
      <alignment horizontal="center" vertical="center"/>
    </xf>
    <xf numFmtId="164" fontId="22" fillId="9" borderId="0" xfId="0" applyNumberFormat="1" applyFont="1" applyFill="1"/>
    <xf numFmtId="0" fontId="22" fillId="9" borderId="0" xfId="0" applyFont="1" applyFill="1"/>
    <xf numFmtId="10" fontId="17" fillId="6" borderId="3" xfId="1" applyNumberFormat="1" applyFont="1" applyFill="1" applyBorder="1" applyAlignment="1">
      <alignment horizontal="center" vertical="center"/>
    </xf>
    <xf numFmtId="164" fontId="17" fillId="6" borderId="4" xfId="0" applyNumberFormat="1" applyFont="1" applyFill="1" applyBorder="1" applyAlignment="1">
      <alignment horizontal="center" vertical="center"/>
    </xf>
    <xf numFmtId="0" fontId="18" fillId="5" borderId="0" xfId="0" applyFont="1" applyFill="1" applyAlignment="1">
      <alignment vertical="center"/>
    </xf>
    <xf numFmtId="0" fontId="18" fillId="0" borderId="0" xfId="0" applyFont="1" applyAlignment="1">
      <alignment vertical="center"/>
    </xf>
    <xf numFmtId="0" fontId="18" fillId="6" borderId="2" xfId="0" applyFont="1" applyFill="1" applyBorder="1" applyAlignment="1">
      <alignment horizontal="center" vertical="center"/>
    </xf>
    <xf numFmtId="2" fontId="22" fillId="9" borderId="0" xfId="0" applyNumberFormat="1" applyFont="1" applyFill="1"/>
    <xf numFmtId="0" fontId="17" fillId="7" borderId="2" xfId="0" applyFont="1" applyFill="1" applyBorder="1" applyAlignment="1">
      <alignment horizontal="center" vertical="center"/>
    </xf>
    <xf numFmtId="0" fontId="17" fillId="7" borderId="3" xfId="0" applyFont="1" applyFill="1" applyBorder="1" applyAlignment="1">
      <alignment vertical="center"/>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7" fillId="8" borderId="5" xfId="0" applyFont="1" applyFill="1" applyBorder="1" applyAlignment="1">
      <alignment horizontal="center" vertical="center"/>
    </xf>
    <xf numFmtId="0" fontId="17" fillId="8" borderId="0" xfId="0" applyFont="1" applyFill="1" applyAlignment="1">
      <alignment horizontal="center" vertical="center"/>
    </xf>
    <xf numFmtId="0" fontId="17" fillId="8" borderId="0" xfId="0" applyFont="1" applyFill="1" applyAlignment="1">
      <alignment vertical="center"/>
    </xf>
    <xf numFmtId="164" fontId="17" fillId="8" borderId="0" xfId="0" applyNumberFormat="1" applyFont="1" applyFill="1" applyAlignment="1">
      <alignment horizontal="center" vertical="center"/>
    </xf>
    <xf numFmtId="165" fontId="17" fillId="8" borderId="0" xfId="1" applyNumberFormat="1" applyFont="1" applyFill="1" applyAlignment="1">
      <alignment horizontal="center" vertical="center"/>
    </xf>
    <xf numFmtId="164" fontId="17" fillId="8" borderId="6" xfId="0" applyNumberFormat="1" applyFont="1" applyFill="1" applyBorder="1" applyAlignment="1">
      <alignment horizontal="center" vertical="center"/>
    </xf>
    <xf numFmtId="0" fontId="22" fillId="9" borderId="0" xfId="0" applyFont="1" applyFill="1" applyAlignment="1">
      <alignment horizontal="center"/>
    </xf>
    <xf numFmtId="0" fontId="18" fillId="8" borderId="0" xfId="0" applyFont="1" applyFill="1" applyAlignment="1">
      <alignment vertical="center"/>
    </xf>
    <xf numFmtId="10" fontId="17" fillId="7" borderId="3" xfId="1" applyNumberFormat="1" applyFont="1" applyFill="1" applyBorder="1" applyAlignment="1">
      <alignment horizontal="center" vertical="center"/>
    </xf>
    <xf numFmtId="164" fontId="17" fillId="7" borderId="4" xfId="0" applyNumberFormat="1" applyFont="1" applyFill="1" applyBorder="1" applyAlignment="1">
      <alignment horizontal="center" vertical="center"/>
    </xf>
    <xf numFmtId="0" fontId="18" fillId="7" borderId="2" xfId="0" applyFont="1" applyFill="1" applyBorder="1" applyAlignment="1">
      <alignment horizontal="center" vertical="center"/>
    </xf>
    <xf numFmtId="2" fontId="17" fillId="9" borderId="0" xfId="0" applyNumberFormat="1" applyFont="1" applyFill="1"/>
    <xf numFmtId="0" fontId="12" fillId="0" borderId="0" xfId="0" applyFont="1" applyAlignment="1">
      <alignment horizontal="center"/>
    </xf>
    <xf numFmtId="0" fontId="12" fillId="0" borderId="0" xfId="0" applyFont="1"/>
    <xf numFmtId="0" fontId="17" fillId="10" borderId="0" xfId="0" applyFont="1" applyFill="1" applyAlignment="1">
      <alignment vertical="center"/>
    </xf>
    <xf numFmtId="0" fontId="17" fillId="10" borderId="6" xfId="0" applyFont="1" applyFill="1" applyBorder="1" applyAlignment="1">
      <alignment vertical="center"/>
    </xf>
    <xf numFmtId="0" fontId="17" fillId="10" borderId="1" xfId="0" applyFont="1" applyFill="1" applyBorder="1" applyAlignment="1">
      <alignment vertical="center"/>
    </xf>
    <xf numFmtId="0" fontId="17" fillId="10" borderId="8" xfId="0" applyFont="1" applyFill="1" applyBorder="1" applyAlignment="1">
      <alignment vertical="center"/>
    </xf>
    <xf numFmtId="2" fontId="23" fillId="11" borderId="0" xfId="0" applyNumberFormat="1" applyFont="1" applyFill="1" applyAlignment="1">
      <alignment horizontal="center" vertical="center"/>
    </xf>
    <xf numFmtId="0" fontId="23" fillId="11" borderId="6" xfId="0" applyFont="1" applyFill="1" applyBorder="1" applyAlignment="1">
      <alignment horizontal="center" vertical="center"/>
    </xf>
    <xf numFmtId="2" fontId="21" fillId="11" borderId="0" xfId="0" applyNumberFormat="1" applyFont="1" applyFill="1" applyAlignment="1">
      <alignment horizontal="center" vertical="center"/>
    </xf>
    <xf numFmtId="0" fontId="21" fillId="11" borderId="6" xfId="0" applyFont="1" applyFill="1" applyBorder="1" applyAlignment="1">
      <alignment horizontal="center" vertical="center"/>
    </xf>
    <xf numFmtId="0" fontId="20" fillId="12" borderId="2" xfId="0" applyFont="1" applyFill="1" applyBorder="1" applyAlignment="1">
      <alignment horizontal="left" vertical="center"/>
    </xf>
    <xf numFmtId="0" fontId="21" fillId="12" borderId="3" xfId="0" applyFont="1" applyFill="1" applyBorder="1" applyAlignment="1">
      <alignment horizontal="center" vertical="center"/>
    </xf>
    <xf numFmtId="0" fontId="21" fillId="12" borderId="3" xfId="0" applyFont="1" applyFill="1" applyBorder="1" applyAlignment="1">
      <alignment vertical="center"/>
    </xf>
    <xf numFmtId="10" fontId="21" fillId="12" borderId="3" xfId="1" applyNumberFormat="1" applyFont="1" applyFill="1" applyBorder="1" applyAlignment="1">
      <alignment horizontal="center" vertical="center"/>
    </xf>
    <xf numFmtId="164" fontId="21" fillId="12" borderId="4" xfId="0" applyNumberFormat="1" applyFont="1" applyFill="1" applyBorder="1" applyAlignment="1">
      <alignment horizontal="center" vertical="center"/>
    </xf>
    <xf numFmtId="2" fontId="17" fillId="13" borderId="0" xfId="0" applyNumberFormat="1" applyFont="1" applyFill="1" applyAlignment="1">
      <alignment horizontal="center" vertical="center"/>
    </xf>
    <xf numFmtId="0" fontId="17" fillId="13" borderId="6" xfId="0" applyFont="1" applyFill="1" applyBorder="1" applyAlignment="1">
      <alignment horizontal="center" vertical="center"/>
    </xf>
    <xf numFmtId="2" fontId="21" fillId="13" borderId="0" xfId="0" applyNumberFormat="1" applyFont="1" applyFill="1" applyAlignment="1">
      <alignment horizontal="center" vertical="center"/>
    </xf>
    <xf numFmtId="0" fontId="21" fillId="13" borderId="6" xfId="0" applyFont="1" applyFill="1" applyBorder="1" applyAlignment="1">
      <alignment horizontal="center" vertical="center"/>
    </xf>
    <xf numFmtId="0" fontId="20" fillId="14" borderId="2" xfId="0" applyFont="1" applyFill="1" applyBorder="1" applyAlignment="1">
      <alignment horizontal="left" vertical="center"/>
    </xf>
    <xf numFmtId="0" fontId="21" fillId="14" borderId="3" xfId="0" applyFont="1" applyFill="1" applyBorder="1" applyAlignment="1">
      <alignment horizontal="center" vertical="center"/>
    </xf>
    <xf numFmtId="0" fontId="21" fillId="14" borderId="3" xfId="0" applyFont="1" applyFill="1" applyBorder="1" applyAlignment="1">
      <alignment vertical="center"/>
    </xf>
    <xf numFmtId="10" fontId="21" fillId="14" borderId="3" xfId="1" applyNumberFormat="1" applyFont="1" applyFill="1" applyBorder="1" applyAlignment="1">
      <alignment horizontal="center" vertical="center"/>
    </xf>
    <xf numFmtId="164" fontId="21" fillId="14" borderId="4" xfId="0" applyNumberFormat="1" applyFont="1" applyFill="1" applyBorder="1" applyAlignment="1">
      <alignment horizontal="center" vertical="center"/>
    </xf>
    <xf numFmtId="165" fontId="17" fillId="15" borderId="0" xfId="1" applyNumberFormat="1" applyFont="1" applyFill="1" applyAlignment="1">
      <alignment horizontal="center" vertical="center"/>
    </xf>
    <xf numFmtId="0" fontId="17" fillId="15" borderId="6" xfId="0" applyFont="1" applyFill="1" applyBorder="1" applyAlignment="1">
      <alignment horizontal="center" vertical="center"/>
    </xf>
    <xf numFmtId="2" fontId="17" fillId="15" borderId="0" xfId="0" applyNumberFormat="1" applyFont="1" applyFill="1" applyAlignment="1">
      <alignment horizontal="center" vertical="center"/>
    </xf>
    <xf numFmtId="10" fontId="17" fillId="15" borderId="0" xfId="1" applyNumberFormat="1" applyFont="1" applyFill="1" applyAlignment="1">
      <alignment horizontal="center" vertical="center"/>
    </xf>
    <xf numFmtId="10" fontId="17" fillId="7" borderId="0" xfId="1" applyNumberFormat="1" applyFont="1" applyFill="1" applyAlignment="1">
      <alignment horizontal="center" vertical="center"/>
    </xf>
    <xf numFmtId="164" fontId="17" fillId="7" borderId="6" xfId="0" applyNumberFormat="1" applyFont="1" applyFill="1" applyBorder="1" applyAlignment="1">
      <alignment horizontal="center" vertical="center"/>
    </xf>
    <xf numFmtId="0" fontId="12" fillId="9" borderId="0" xfId="0" applyFont="1" applyFill="1" applyAlignment="1">
      <alignment vertical="center" wrapText="1"/>
    </xf>
    <xf numFmtId="0" fontId="25" fillId="0" borderId="0" xfId="0" applyFont="1"/>
    <xf numFmtId="0" fontId="26" fillId="0" borderId="0" xfId="0" applyFont="1"/>
    <xf numFmtId="0" fontId="15" fillId="0" borderId="0" xfId="0" applyFont="1"/>
    <xf numFmtId="0" fontId="12" fillId="9" borderId="10" xfId="0" applyFont="1" applyFill="1" applyBorder="1" applyAlignment="1">
      <alignment vertical="center" wrapText="1"/>
    </xf>
    <xf numFmtId="0" fontId="12" fillId="9" borderId="11" xfId="0" applyFont="1" applyFill="1" applyBorder="1" applyAlignment="1">
      <alignment vertical="center" wrapText="1"/>
    </xf>
    <xf numFmtId="0" fontId="12" fillId="9" borderId="5" xfId="0" applyFont="1" applyFill="1" applyBorder="1"/>
    <xf numFmtId="164" fontId="12" fillId="9" borderId="6" xfId="0" applyNumberFormat="1" applyFont="1" applyFill="1" applyBorder="1"/>
    <xf numFmtId="0" fontId="12" fillId="9" borderId="6" xfId="0" applyFont="1" applyFill="1" applyBorder="1"/>
    <xf numFmtId="164" fontId="14" fillId="9" borderId="6" xfId="0" applyNumberFormat="1" applyFont="1" applyFill="1" applyBorder="1"/>
    <xf numFmtId="0" fontId="12" fillId="9" borderId="7" xfId="0" applyFont="1" applyFill="1" applyBorder="1"/>
    <xf numFmtId="0" fontId="12" fillId="9" borderId="1" xfId="0" applyFont="1" applyFill="1" applyBorder="1"/>
    <xf numFmtId="10" fontId="12" fillId="9" borderId="8" xfId="1" applyNumberFormat="1" applyFont="1" applyFill="1" applyBorder="1"/>
    <xf numFmtId="0" fontId="27" fillId="9" borderId="9" xfId="0" applyFont="1" applyFill="1" applyBorder="1" applyAlignment="1">
      <alignment vertical="center"/>
    </xf>
    <xf numFmtId="0" fontId="14" fillId="9" borderId="0" xfId="0" applyFont="1" applyFill="1" applyAlignment="1">
      <alignment horizontal="left"/>
    </xf>
    <xf numFmtId="0" fontId="17" fillId="9" borderId="0" xfId="0" applyFont="1" applyFill="1" applyAlignment="1">
      <alignment horizontal="center"/>
    </xf>
    <xf numFmtId="0" fontId="28" fillId="2" borderId="2" xfId="0" applyFont="1" applyFill="1" applyBorder="1" applyAlignment="1">
      <alignment horizontal="center" vertical="center"/>
    </xf>
    <xf numFmtId="0" fontId="28" fillId="2" borderId="3" xfId="0" applyFont="1" applyFill="1" applyBorder="1" applyAlignment="1">
      <alignment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2" fillId="16" borderId="0" xfId="0" applyFont="1" applyFill="1" applyAlignment="1">
      <alignment vertical="center" wrapText="1"/>
    </xf>
    <xf numFmtId="0" fontId="12" fillId="9" borderId="0" xfId="0" applyFont="1" applyFill="1" applyAlignment="1">
      <alignment wrapText="1"/>
    </xf>
    <xf numFmtId="0" fontId="12" fillId="0" borderId="0" xfId="0" applyFont="1" applyAlignment="1">
      <alignment wrapText="1"/>
    </xf>
  </cellXfs>
  <cellStyles count="2">
    <cellStyle name="Prozent" xfId="1" builtinId="5"/>
    <cellStyle name="Standard" xfId="0" builtinId="0"/>
  </cellStyles>
  <dxfs count="0"/>
  <tableStyles count="0" defaultTableStyle="TableStyleMedium2" defaultPivotStyle="PivotStyleLight16"/>
  <colors>
    <mruColors>
      <color rgb="FFFAFFF7"/>
      <color rgb="FFF7FFF8"/>
      <color rgb="FFFAEF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Benutzerdefiniert 17">
      <a:dk1>
        <a:srgbClr val="424243"/>
      </a:dk1>
      <a:lt1>
        <a:srgbClr val="F4F4F4"/>
      </a:lt1>
      <a:dk2>
        <a:srgbClr val="F4F4F4"/>
      </a:dk2>
      <a:lt2>
        <a:srgbClr val="990000"/>
      </a:lt2>
      <a:accent1>
        <a:srgbClr val="D3D2D2"/>
      </a:accent1>
      <a:accent2>
        <a:srgbClr val="D3D2D2"/>
      </a:accent2>
      <a:accent3>
        <a:srgbClr val="D3D2D2"/>
      </a:accent3>
      <a:accent4>
        <a:srgbClr val="D3D2D2"/>
      </a:accent4>
      <a:accent5>
        <a:srgbClr val="D3D2D2"/>
      </a:accent5>
      <a:accent6>
        <a:srgbClr val="D3D2D2"/>
      </a:accent6>
      <a:hlink>
        <a:srgbClr val="58585A"/>
      </a:hlink>
      <a:folHlink>
        <a:srgbClr val="58585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F1BA-DCF1-4D40-BCAE-2F202EB506EC}">
  <dimension ref="A1:K464"/>
  <sheetViews>
    <sheetView tabSelected="1" view="pageLayout" topLeftCell="A427" zoomScaleNormal="100" workbookViewId="0">
      <selection activeCell="E437" sqref="E437"/>
    </sheetView>
  </sheetViews>
  <sheetFormatPr baseColWidth="10" defaultColWidth="11.42578125" defaultRowHeight="15" x14ac:dyDescent="0.25"/>
  <cols>
    <col min="1" max="1" width="7.7109375" style="86" customWidth="1"/>
    <col min="2" max="2" width="4.7109375" style="87" customWidth="1"/>
    <col min="3" max="3" width="40.140625" style="87" customWidth="1"/>
    <col min="4" max="7" width="8.5703125" style="87" customWidth="1"/>
    <col min="8" max="9" width="11.42578125" style="4"/>
    <col min="10" max="11" width="11.42578125" style="1"/>
  </cols>
  <sheetData>
    <row r="1" spans="1:9" s="87" customFormat="1" ht="16.5" x14ac:dyDescent="0.3">
      <c r="A1" s="12" t="s">
        <v>31</v>
      </c>
      <c r="B1" s="13"/>
      <c r="C1" s="13"/>
      <c r="D1" s="13"/>
      <c r="E1" s="13"/>
      <c r="F1" s="13"/>
      <c r="G1" s="13"/>
      <c r="H1" s="117"/>
      <c r="I1" s="117"/>
    </row>
    <row r="2" spans="1:9" s="87" customFormat="1" ht="16.5" x14ac:dyDescent="0.3">
      <c r="A2" s="12"/>
      <c r="B2" s="13"/>
      <c r="C2" s="13"/>
      <c r="D2" s="13"/>
      <c r="E2" s="13"/>
      <c r="F2" s="13"/>
      <c r="G2" s="13"/>
      <c r="H2" s="117"/>
      <c r="I2" s="117"/>
    </row>
    <row r="3" spans="1:9" s="87" customFormat="1" x14ac:dyDescent="0.25">
      <c r="A3" s="137" t="s">
        <v>260</v>
      </c>
      <c r="B3" s="138"/>
      <c r="C3" s="138"/>
      <c r="D3" s="138"/>
      <c r="E3" s="138"/>
      <c r="F3" s="138"/>
      <c r="G3" s="138"/>
      <c r="H3" s="117"/>
      <c r="I3" s="117"/>
    </row>
    <row r="4" spans="1:9" s="87" customFormat="1" x14ac:dyDescent="0.25">
      <c r="A4" s="138"/>
      <c r="B4" s="138"/>
      <c r="C4" s="138"/>
      <c r="D4" s="138"/>
      <c r="E4" s="138"/>
      <c r="F4" s="138"/>
      <c r="G4" s="138"/>
      <c r="H4" s="117"/>
      <c r="I4" s="117"/>
    </row>
    <row r="5" spans="1:9" s="87" customFormat="1" ht="6.95" customHeight="1" x14ac:dyDescent="0.3">
      <c r="A5" s="12"/>
      <c r="B5" s="13"/>
      <c r="C5" s="13"/>
      <c r="D5" s="13"/>
      <c r="E5" s="13"/>
      <c r="F5" s="13"/>
      <c r="G5" s="13"/>
      <c r="H5" s="117"/>
      <c r="I5" s="117"/>
    </row>
    <row r="6" spans="1:9" s="87" customFormat="1" x14ac:dyDescent="0.25">
      <c r="A6" s="136" t="s">
        <v>276</v>
      </c>
      <c r="B6" s="136"/>
      <c r="C6" s="136"/>
      <c r="D6" s="136"/>
      <c r="E6" s="136"/>
      <c r="F6" s="136"/>
      <c r="G6" s="136"/>
      <c r="H6" s="117"/>
      <c r="I6" s="117"/>
    </row>
    <row r="7" spans="1:9" s="87" customFormat="1" x14ac:dyDescent="0.25">
      <c r="A7" s="136"/>
      <c r="B7" s="136"/>
      <c r="C7" s="136"/>
      <c r="D7" s="136"/>
      <c r="E7" s="136"/>
      <c r="F7" s="136"/>
      <c r="G7" s="136"/>
      <c r="H7" s="117"/>
      <c r="I7" s="117"/>
    </row>
    <row r="8" spans="1:9" s="87" customFormat="1" x14ac:dyDescent="0.25">
      <c r="A8" s="116"/>
      <c r="B8" s="116"/>
      <c r="C8" s="116"/>
      <c r="D8" s="116"/>
      <c r="E8" s="116"/>
      <c r="F8" s="116"/>
      <c r="G8" s="116"/>
      <c r="H8" s="117"/>
      <c r="I8" s="117"/>
    </row>
    <row r="9" spans="1:9" s="87" customFormat="1" x14ac:dyDescent="0.25">
      <c r="A9" s="116"/>
      <c r="B9" s="129" t="s">
        <v>261</v>
      </c>
      <c r="C9" s="120"/>
      <c r="D9" s="121"/>
      <c r="E9" s="116"/>
      <c r="F9" s="116"/>
      <c r="G9" s="116"/>
      <c r="H9" s="117"/>
      <c r="I9" s="117"/>
    </row>
    <row r="10" spans="1:9" s="87" customFormat="1" x14ac:dyDescent="0.25">
      <c r="A10" s="14"/>
      <c r="B10" s="122" t="s">
        <v>235</v>
      </c>
      <c r="C10" s="13"/>
      <c r="D10" s="123">
        <v>300</v>
      </c>
      <c r="E10" s="13"/>
      <c r="F10" s="13"/>
      <c r="G10" s="13"/>
      <c r="H10" s="117"/>
      <c r="I10" s="117"/>
    </row>
    <row r="11" spans="1:9" s="87" customFormat="1" x14ac:dyDescent="0.25">
      <c r="A11" s="15"/>
      <c r="B11" s="122" t="s">
        <v>236</v>
      </c>
      <c r="C11" s="13"/>
      <c r="D11" s="123">
        <f>D30*E30+D31*E31+D32*E32+D33*E33+D40*E40+D41*E41+D42*E42+D48*E48+D49*E49+D50*E50+D56*E56+D57*E57+D58*E58+D64*E64+D65*E65+D66*E66+D72*E72+D73*E73+D74*E74+D80*E80+D81*E81+D82*E82+D88*E88+D89*E89+D90*E90+D110*E110+D111*E111+D118*E118+D119*E119+D120*E120+D121*E121+D122*E122+D123*E123+D130*E130+D131*E131+D132*E132+D133*E133+D134*E134+D135*E135+D142*E142+D143*E143+D144*E144+D145*E145+D146*E146+D147*E147+D159*E159+D160*E160+D161*E161+D162*E162+D163*E163+D164*E164+D171*E171+D172*E172+D173*E173+D174*E174+D175*E175+D176*E176+D183*E183+D184*E184+D185*E185+D186*E186+D187*E187+D188*E188+D195*E195+D196*E196+D197*E197+D198*E198+D199*E199+D200*E200+D210*E210+D211*E211+D212*E212+D213*E213+D214*E214+D215*E215+D222*E222+D223*E223+D224*E224+D230*E230+D231*E231+D232*E232+D263*E263+D264*E264+D265*E265+D271*E271+D272*E272+D273*E273+D274*E274+D275*E275+D281*E281+D282*E282+D283*E283+D284*E284+D285*E285+D291*E291+D292*E292+D293*E293+D294*E294+D301*E301+D302*E302+D303*E303+D304*E304+D313*E313+D314*E314+D315*E315+D316*E316+D317*E317+D323*E323+D324*E324+D325*E325+D326*E326+D333*E333+D334*E334+D335*E335+D336*E336+D343*E343+D344*E344+D345*E345+D346*E346+D353*E353+D355*E355+D354*E354+D356*E356+D365*E365+D366*E366+D367*E367+D368*E368+D375*E375+D376*E376+D377*E377+D378*E378+D385*E385+D386*E386+D387*E387+D388*E388+D395*E395+D396*E396+D397*E397+D398*E398+D405*E405+D417*E417+D418*E418+D419*E419+D425*E425+D426*E426+D427*E427+D428*E428+D435*E435+D436*E436</f>
        <v>0</v>
      </c>
      <c r="E11" s="13"/>
      <c r="F11" s="13"/>
      <c r="G11" s="13"/>
      <c r="H11" s="117"/>
      <c r="I11" s="117"/>
    </row>
    <row r="12" spans="1:9" s="87" customFormat="1" x14ac:dyDescent="0.25">
      <c r="A12" s="16"/>
      <c r="B12" s="122"/>
      <c r="C12" s="13"/>
      <c r="D12" s="124"/>
      <c r="E12" s="13"/>
      <c r="F12" s="13"/>
      <c r="G12" s="13"/>
      <c r="H12" s="117"/>
      <c r="I12" s="117"/>
    </row>
    <row r="13" spans="1:9" s="87" customFormat="1" x14ac:dyDescent="0.25">
      <c r="A13" s="16"/>
      <c r="B13" s="122" t="s">
        <v>237</v>
      </c>
      <c r="C13" s="13"/>
      <c r="D13" s="125" t="e">
        <f>(F35*G35+F43*G43+F51*G51+F59*G59+F67*G67+F75*G75+F83*G83+F91*G91+F110*G110+F111*G111+F125*G125+F137*G137+F149*G149+F166*G166+F178*G178+F190*G190+F202*G202+F217*G217+F225*G225+F233*G233+G263*F263+G264*F264+G265*F265+G272*F272+G276*F276+G282*F282+G286*F286+G292*F292+G296*F296+G302*F302+G306*F306+G314*F314+G318*F318+G324*F324+G328*F328+G334*F334+G338*F338+G344*F344+G348*F348+G354*F354+G358*F358+G366*F366+G370*F370+G376*F376+G380*F380+G386*F386+G390*F390+G396*F396+G400*F400+G406*F406+G420*F420+G430*F430+G436*F436)/D14</f>
        <v>#DIV/0!</v>
      </c>
      <c r="E13" s="13"/>
      <c r="F13" s="13"/>
      <c r="G13" s="13"/>
      <c r="H13" s="117"/>
      <c r="I13" s="117"/>
    </row>
    <row r="14" spans="1:9" s="87" customFormat="1" x14ac:dyDescent="0.25">
      <c r="A14" s="15"/>
      <c r="B14" s="126" t="s">
        <v>238</v>
      </c>
      <c r="C14" s="127"/>
      <c r="D14" s="128">
        <f>D100+D242+D445</f>
        <v>0</v>
      </c>
      <c r="E14" s="13"/>
      <c r="F14" s="13"/>
      <c r="G14" s="13"/>
      <c r="H14" s="117"/>
      <c r="I14" s="117"/>
    </row>
    <row r="15" spans="1:9" s="87" customFormat="1" x14ac:dyDescent="0.25">
      <c r="A15" s="15"/>
      <c r="B15" s="13"/>
      <c r="C15" s="13"/>
      <c r="D15" s="13"/>
      <c r="E15" s="13"/>
      <c r="F15" s="13"/>
      <c r="G15" s="13"/>
      <c r="H15" s="117"/>
      <c r="I15" s="117"/>
    </row>
    <row r="16" spans="1:9" s="87" customFormat="1" x14ac:dyDescent="0.25">
      <c r="A16" s="15">
        <v>10000</v>
      </c>
      <c r="B16" s="14" t="s">
        <v>9</v>
      </c>
      <c r="C16" s="13"/>
      <c r="D16" s="13"/>
      <c r="E16" s="13"/>
      <c r="F16" s="13"/>
      <c r="G16" s="13"/>
      <c r="H16" s="117"/>
      <c r="I16" s="117"/>
    </row>
    <row r="17" spans="1:11" s="119" customFormat="1" ht="8.25" x14ac:dyDescent="0.15">
      <c r="A17" s="17"/>
      <c r="B17" s="18"/>
      <c r="C17" s="19"/>
      <c r="D17" s="19"/>
      <c r="E17" s="19"/>
      <c r="F17" s="19"/>
      <c r="G17" s="19"/>
      <c r="H17" s="118"/>
      <c r="I17" s="118"/>
    </row>
    <row r="18" spans="1:11" s="87" customFormat="1" x14ac:dyDescent="0.25">
      <c r="A18" s="132"/>
      <c r="B18" s="133"/>
      <c r="C18" s="133" t="s">
        <v>17</v>
      </c>
      <c r="D18" s="134" t="s">
        <v>18</v>
      </c>
      <c r="E18" s="134" t="s">
        <v>30</v>
      </c>
      <c r="F18" s="134" t="s">
        <v>21</v>
      </c>
      <c r="G18" s="135" t="s">
        <v>19</v>
      </c>
      <c r="H18" s="117"/>
      <c r="I18" s="117"/>
    </row>
    <row r="19" spans="1:11" s="87" customFormat="1" x14ac:dyDescent="0.25">
      <c r="A19" s="20">
        <v>10100</v>
      </c>
      <c r="B19" s="21" t="s">
        <v>4</v>
      </c>
      <c r="C19" s="22" t="s">
        <v>5</v>
      </c>
      <c r="D19" s="22">
        <v>0</v>
      </c>
      <c r="E19" s="22">
        <v>0</v>
      </c>
      <c r="F19" s="88"/>
      <c r="G19" s="89"/>
      <c r="H19" s="117"/>
      <c r="I19" s="117"/>
    </row>
    <row r="20" spans="1:11" x14ac:dyDescent="0.25">
      <c r="A20" s="20">
        <v>10200</v>
      </c>
      <c r="B20" s="21" t="s">
        <v>4</v>
      </c>
      <c r="C20" s="22" t="s">
        <v>6</v>
      </c>
      <c r="D20" s="22">
        <v>0</v>
      </c>
      <c r="E20" s="22">
        <v>0</v>
      </c>
      <c r="F20" s="88"/>
      <c r="G20" s="89"/>
    </row>
    <row r="21" spans="1:11" x14ac:dyDescent="0.25">
      <c r="A21" s="20">
        <v>10300</v>
      </c>
      <c r="B21" s="21" t="s">
        <v>4</v>
      </c>
      <c r="C21" s="22" t="s">
        <v>7</v>
      </c>
      <c r="D21" s="22">
        <v>0</v>
      </c>
      <c r="E21" s="22">
        <v>0</v>
      </c>
      <c r="F21" s="88"/>
      <c r="G21" s="89"/>
    </row>
    <row r="22" spans="1:11" x14ac:dyDescent="0.25">
      <c r="A22" s="23">
        <v>10400</v>
      </c>
      <c r="B22" s="24" t="s">
        <v>4</v>
      </c>
      <c r="C22" s="25" t="s">
        <v>8</v>
      </c>
      <c r="D22" s="25">
        <v>0</v>
      </c>
      <c r="E22" s="25">
        <v>0</v>
      </c>
      <c r="F22" s="90"/>
      <c r="G22" s="91"/>
    </row>
    <row r="23" spans="1:11" x14ac:dyDescent="0.25">
      <c r="A23" s="26"/>
      <c r="B23" s="26"/>
      <c r="C23" s="27"/>
      <c r="D23" s="27"/>
      <c r="E23" s="27"/>
      <c r="F23" s="27"/>
      <c r="G23" s="27"/>
    </row>
    <row r="24" spans="1:11" s="3" customFormat="1" x14ac:dyDescent="0.25">
      <c r="A24" s="15"/>
      <c r="B24" s="13"/>
      <c r="C24" s="13"/>
      <c r="D24" s="13"/>
      <c r="E24" s="13"/>
      <c r="F24" s="13"/>
      <c r="G24" s="13"/>
      <c r="H24" s="4"/>
      <c r="I24" s="4"/>
      <c r="J24" s="1"/>
      <c r="K24" s="2"/>
    </row>
    <row r="25" spans="1:11" x14ac:dyDescent="0.25">
      <c r="A25" s="15"/>
      <c r="B25" s="14" t="s">
        <v>10</v>
      </c>
      <c r="C25" s="13"/>
      <c r="D25" s="13"/>
      <c r="E25" s="13"/>
      <c r="F25" s="13"/>
      <c r="G25" s="13"/>
    </row>
    <row r="26" spans="1:11" x14ac:dyDescent="0.25">
      <c r="A26" s="15"/>
      <c r="B26" s="13"/>
      <c r="C26" s="13"/>
      <c r="D26" s="13"/>
      <c r="E26" s="13"/>
      <c r="F26" s="13"/>
      <c r="G26" s="13"/>
      <c r="J26" s="2"/>
    </row>
    <row r="27" spans="1:11" x14ac:dyDescent="0.25">
      <c r="A27" s="28">
        <v>11000</v>
      </c>
      <c r="B27" s="14" t="s">
        <v>42</v>
      </c>
      <c r="C27" s="14"/>
      <c r="D27" s="14"/>
      <c r="E27" s="14"/>
      <c r="F27" s="14"/>
      <c r="G27" s="14"/>
      <c r="H27" s="5"/>
      <c r="I27" s="5"/>
    </row>
    <row r="28" spans="1:11" s="8" customFormat="1" ht="8.25" x14ac:dyDescent="0.15">
      <c r="A28" s="17"/>
      <c r="B28" s="19"/>
      <c r="C28" s="19"/>
      <c r="D28" s="19"/>
      <c r="E28" s="19"/>
      <c r="F28" s="19"/>
      <c r="G28" s="19"/>
      <c r="H28" s="7"/>
      <c r="I28" s="7"/>
      <c r="J28" s="6"/>
      <c r="K28" s="6"/>
    </row>
    <row r="29" spans="1:11" x14ac:dyDescent="0.25">
      <c r="A29" s="29"/>
      <c r="B29" s="30"/>
      <c r="C29" s="30" t="s">
        <v>17</v>
      </c>
      <c r="D29" s="31" t="s">
        <v>18</v>
      </c>
      <c r="E29" s="31" t="s">
        <v>20</v>
      </c>
      <c r="F29" s="31" t="s">
        <v>21</v>
      </c>
      <c r="G29" s="32" t="s">
        <v>19</v>
      </c>
    </row>
    <row r="30" spans="1:11" x14ac:dyDescent="0.25">
      <c r="A30" s="20">
        <v>11001</v>
      </c>
      <c r="B30" s="21" t="s">
        <v>0</v>
      </c>
      <c r="C30" s="22" t="s">
        <v>16</v>
      </c>
      <c r="D30" s="33">
        <v>1.5</v>
      </c>
      <c r="E30" s="21">
        <v>0</v>
      </c>
      <c r="F30" s="92"/>
      <c r="G30" s="93"/>
    </row>
    <row r="31" spans="1:11" x14ac:dyDescent="0.25">
      <c r="A31" s="34">
        <v>11002</v>
      </c>
      <c r="B31" s="35" t="s">
        <v>1</v>
      </c>
      <c r="C31" s="36" t="s">
        <v>11</v>
      </c>
      <c r="D31" s="37">
        <v>2</v>
      </c>
      <c r="E31" s="35">
        <v>0</v>
      </c>
      <c r="F31" s="92"/>
      <c r="G31" s="93"/>
    </row>
    <row r="32" spans="1:11" x14ac:dyDescent="0.25">
      <c r="A32" s="20">
        <v>11003</v>
      </c>
      <c r="B32" s="21" t="s">
        <v>2</v>
      </c>
      <c r="C32" s="22" t="s">
        <v>12</v>
      </c>
      <c r="D32" s="33">
        <v>1</v>
      </c>
      <c r="E32" s="21">
        <v>0</v>
      </c>
      <c r="F32" s="92"/>
      <c r="G32" s="93"/>
    </row>
    <row r="33" spans="1:11" x14ac:dyDescent="0.25">
      <c r="A33" s="34">
        <v>11004</v>
      </c>
      <c r="B33" s="35" t="s">
        <v>3</v>
      </c>
      <c r="C33" s="36" t="s">
        <v>13</v>
      </c>
      <c r="D33" s="37">
        <v>0.5</v>
      </c>
      <c r="E33" s="35">
        <v>0</v>
      </c>
      <c r="F33" s="92"/>
      <c r="G33" s="93"/>
    </row>
    <row r="34" spans="1:11" x14ac:dyDescent="0.25">
      <c r="A34" s="20"/>
      <c r="B34" s="21"/>
      <c r="C34" s="22"/>
      <c r="D34" s="33"/>
      <c r="E34" s="21"/>
      <c r="F34" s="92" t="s">
        <v>22</v>
      </c>
      <c r="G34" s="93"/>
    </row>
    <row r="35" spans="1:11" x14ac:dyDescent="0.25">
      <c r="A35" s="29">
        <v>11010</v>
      </c>
      <c r="B35" s="31" t="s">
        <v>14</v>
      </c>
      <c r="C35" s="30" t="s">
        <v>15</v>
      </c>
      <c r="D35" s="31">
        <v>0</v>
      </c>
      <c r="E35" s="31">
        <v>0</v>
      </c>
      <c r="F35" s="38">
        <v>7.4999999999999997E-3</v>
      </c>
      <c r="G35" s="39">
        <v>0</v>
      </c>
    </row>
    <row r="36" spans="1:11" x14ac:dyDescent="0.25">
      <c r="A36" s="15"/>
      <c r="B36" s="13"/>
      <c r="C36" s="13"/>
      <c r="D36" s="13"/>
      <c r="E36" s="13"/>
      <c r="F36" s="13"/>
      <c r="G36" s="13"/>
    </row>
    <row r="37" spans="1:11" x14ac:dyDescent="0.25">
      <c r="A37" s="28">
        <v>12000</v>
      </c>
      <c r="B37" s="14" t="s">
        <v>43</v>
      </c>
      <c r="C37" s="14"/>
      <c r="D37" s="14"/>
      <c r="E37" s="14"/>
      <c r="F37" s="14"/>
      <c r="G37" s="14"/>
    </row>
    <row r="38" spans="1:11" s="8" customFormat="1" ht="8.25" x14ac:dyDescent="0.15">
      <c r="A38" s="17"/>
      <c r="B38" s="19"/>
      <c r="C38" s="19"/>
      <c r="D38" s="19"/>
      <c r="E38" s="19"/>
      <c r="F38" s="19"/>
      <c r="G38" s="19"/>
      <c r="H38" s="7"/>
      <c r="I38" s="7"/>
      <c r="J38" s="6"/>
      <c r="K38" s="6"/>
    </row>
    <row r="39" spans="1:11" x14ac:dyDescent="0.25">
      <c r="A39" s="29"/>
      <c r="B39" s="30"/>
      <c r="C39" s="30" t="s">
        <v>17</v>
      </c>
      <c r="D39" s="31" t="s">
        <v>18</v>
      </c>
      <c r="E39" s="31" t="s">
        <v>20</v>
      </c>
      <c r="F39" s="31" t="s">
        <v>21</v>
      </c>
      <c r="G39" s="32" t="s">
        <v>19</v>
      </c>
    </row>
    <row r="40" spans="1:11" x14ac:dyDescent="0.25">
      <c r="A40" s="20">
        <v>12001</v>
      </c>
      <c r="B40" s="21" t="s">
        <v>0</v>
      </c>
      <c r="C40" s="22" t="s">
        <v>23</v>
      </c>
      <c r="D40" s="33">
        <v>3</v>
      </c>
      <c r="E40" s="21">
        <v>0</v>
      </c>
      <c r="F40" s="94"/>
      <c r="G40" s="95"/>
    </row>
    <row r="41" spans="1:11" x14ac:dyDescent="0.25">
      <c r="A41" s="34">
        <v>12002</v>
      </c>
      <c r="B41" s="35" t="s">
        <v>0</v>
      </c>
      <c r="C41" s="36" t="s">
        <v>24</v>
      </c>
      <c r="D41" s="37">
        <v>3</v>
      </c>
      <c r="E41" s="35">
        <v>0</v>
      </c>
      <c r="F41" s="94"/>
      <c r="G41" s="95"/>
    </row>
    <row r="42" spans="1:11" x14ac:dyDescent="0.25">
      <c r="A42" s="20">
        <v>12003</v>
      </c>
      <c r="B42" s="21" t="s">
        <v>25</v>
      </c>
      <c r="C42" s="22" t="s">
        <v>26</v>
      </c>
      <c r="D42" s="33">
        <v>2</v>
      </c>
      <c r="E42" s="21">
        <v>0</v>
      </c>
      <c r="F42" s="94"/>
      <c r="G42" s="95"/>
    </row>
    <row r="43" spans="1:11" x14ac:dyDescent="0.25">
      <c r="A43" s="29">
        <v>12010</v>
      </c>
      <c r="B43" s="31" t="s">
        <v>14</v>
      </c>
      <c r="C43" s="30" t="s">
        <v>15</v>
      </c>
      <c r="D43" s="31">
        <v>0</v>
      </c>
      <c r="E43" s="31">
        <v>0</v>
      </c>
      <c r="F43" s="38">
        <v>2.2499999999999999E-2</v>
      </c>
      <c r="G43" s="39">
        <v>0</v>
      </c>
    </row>
    <row r="44" spans="1:11" x14ac:dyDescent="0.25">
      <c r="A44" s="15"/>
      <c r="B44" s="13"/>
      <c r="C44" s="13"/>
      <c r="D44" s="13"/>
      <c r="E44" s="13"/>
      <c r="F44" s="13"/>
      <c r="G44" s="13"/>
    </row>
    <row r="45" spans="1:11" x14ac:dyDescent="0.25">
      <c r="A45" s="28">
        <v>13000</v>
      </c>
      <c r="B45" s="14" t="s">
        <v>44</v>
      </c>
      <c r="C45" s="14"/>
      <c r="D45" s="14"/>
      <c r="E45" s="14"/>
      <c r="F45" s="14"/>
      <c r="G45" s="14"/>
    </row>
    <row r="46" spans="1:11" s="8" customFormat="1" ht="8.25" x14ac:dyDescent="0.15">
      <c r="A46" s="17"/>
      <c r="B46" s="19"/>
      <c r="C46" s="19"/>
      <c r="D46" s="19"/>
      <c r="E46" s="19"/>
      <c r="F46" s="19"/>
      <c r="G46" s="19"/>
      <c r="H46" s="7"/>
      <c r="I46" s="7"/>
      <c r="J46" s="6"/>
      <c r="K46" s="6"/>
    </row>
    <row r="47" spans="1:11" x14ac:dyDescent="0.25">
      <c r="A47" s="29"/>
      <c r="B47" s="30"/>
      <c r="C47" s="30" t="s">
        <v>17</v>
      </c>
      <c r="D47" s="31" t="s">
        <v>18</v>
      </c>
      <c r="E47" s="31" t="s">
        <v>20</v>
      </c>
      <c r="F47" s="31" t="s">
        <v>21</v>
      </c>
      <c r="G47" s="32" t="s">
        <v>19</v>
      </c>
    </row>
    <row r="48" spans="1:11" x14ac:dyDescent="0.25">
      <c r="A48" s="20">
        <v>13001</v>
      </c>
      <c r="B48" s="21" t="s">
        <v>0</v>
      </c>
      <c r="C48" s="22" t="s">
        <v>27</v>
      </c>
      <c r="D48" s="33">
        <v>3</v>
      </c>
      <c r="E48" s="21">
        <v>0</v>
      </c>
      <c r="F48" s="92"/>
      <c r="G48" s="93"/>
    </row>
    <row r="49" spans="1:11" x14ac:dyDescent="0.25">
      <c r="A49" s="34">
        <v>13002</v>
      </c>
      <c r="B49" s="35" t="s">
        <v>0</v>
      </c>
      <c r="C49" s="36" t="s">
        <v>28</v>
      </c>
      <c r="D49" s="37">
        <v>3</v>
      </c>
      <c r="E49" s="35">
        <v>0</v>
      </c>
      <c r="F49" s="92"/>
      <c r="G49" s="93"/>
    </row>
    <row r="50" spans="1:11" x14ac:dyDescent="0.25">
      <c r="A50" s="20">
        <v>13003</v>
      </c>
      <c r="B50" s="21" t="s">
        <v>25</v>
      </c>
      <c r="C50" s="22" t="s">
        <v>29</v>
      </c>
      <c r="D50" s="33">
        <v>2</v>
      </c>
      <c r="E50" s="21">
        <v>0</v>
      </c>
      <c r="F50" s="92"/>
      <c r="G50" s="93"/>
    </row>
    <row r="51" spans="1:11" x14ac:dyDescent="0.25">
      <c r="A51" s="29">
        <v>13010</v>
      </c>
      <c r="B51" s="31" t="s">
        <v>14</v>
      </c>
      <c r="C51" s="30" t="s">
        <v>15</v>
      </c>
      <c r="D51" s="31">
        <v>0</v>
      </c>
      <c r="E51" s="31">
        <v>0</v>
      </c>
      <c r="F51" s="38">
        <v>2.2499999999999999E-2</v>
      </c>
      <c r="G51" s="39">
        <v>0</v>
      </c>
    </row>
    <row r="52" spans="1:11" x14ac:dyDescent="0.25">
      <c r="A52" s="15"/>
      <c r="B52" s="13"/>
      <c r="C52" s="13"/>
      <c r="D52" s="13"/>
      <c r="E52" s="13"/>
      <c r="F52" s="13"/>
      <c r="G52" s="13"/>
    </row>
    <row r="53" spans="1:11" x14ac:dyDescent="0.25">
      <c r="A53" s="28">
        <v>14000</v>
      </c>
      <c r="B53" s="14" t="s">
        <v>32</v>
      </c>
      <c r="C53" s="14"/>
      <c r="D53" s="14"/>
      <c r="E53" s="14"/>
      <c r="F53" s="14"/>
      <c r="G53" s="14"/>
    </row>
    <row r="54" spans="1:11" s="8" customFormat="1" ht="8.25" x14ac:dyDescent="0.15">
      <c r="A54" s="17"/>
      <c r="B54" s="19"/>
      <c r="C54" s="19"/>
      <c r="D54" s="19"/>
      <c r="E54" s="19"/>
      <c r="F54" s="19"/>
      <c r="G54" s="19"/>
      <c r="H54" s="7"/>
      <c r="I54" s="7"/>
      <c r="J54" s="6"/>
      <c r="K54" s="6"/>
    </row>
    <row r="55" spans="1:11" x14ac:dyDescent="0.25">
      <c r="A55" s="29"/>
      <c r="B55" s="30"/>
      <c r="C55" s="30" t="s">
        <v>17</v>
      </c>
      <c r="D55" s="31" t="s">
        <v>18</v>
      </c>
      <c r="E55" s="31" t="s">
        <v>20</v>
      </c>
      <c r="F55" s="31" t="s">
        <v>21</v>
      </c>
      <c r="G55" s="32" t="s">
        <v>19</v>
      </c>
    </row>
    <row r="56" spans="1:11" x14ac:dyDescent="0.25">
      <c r="A56" s="20">
        <v>14001</v>
      </c>
      <c r="B56" s="21" t="s">
        <v>0</v>
      </c>
      <c r="C56" s="22" t="s">
        <v>33</v>
      </c>
      <c r="D56" s="33">
        <v>3</v>
      </c>
      <c r="E56" s="21">
        <v>0</v>
      </c>
      <c r="F56" s="92"/>
      <c r="G56" s="93"/>
    </row>
    <row r="57" spans="1:11" x14ac:dyDescent="0.25">
      <c r="A57" s="34">
        <v>14002</v>
      </c>
      <c r="B57" s="35" t="s">
        <v>0</v>
      </c>
      <c r="C57" s="36" t="s">
        <v>34</v>
      </c>
      <c r="D57" s="37">
        <v>3</v>
      </c>
      <c r="E57" s="35">
        <v>0</v>
      </c>
      <c r="F57" s="92"/>
      <c r="G57" s="93"/>
    </row>
    <row r="58" spans="1:11" x14ac:dyDescent="0.25">
      <c r="A58" s="20">
        <v>14003</v>
      </c>
      <c r="B58" s="21" t="s">
        <v>25</v>
      </c>
      <c r="C58" s="22" t="s">
        <v>29</v>
      </c>
      <c r="D58" s="33">
        <v>2</v>
      </c>
      <c r="E58" s="21">
        <v>0</v>
      </c>
      <c r="F58" s="92"/>
      <c r="G58" s="93"/>
    </row>
    <row r="59" spans="1:11" x14ac:dyDescent="0.25">
      <c r="A59" s="29">
        <v>14010</v>
      </c>
      <c r="B59" s="31" t="s">
        <v>14</v>
      </c>
      <c r="C59" s="30" t="s">
        <v>15</v>
      </c>
      <c r="D59" s="31">
        <v>0</v>
      </c>
      <c r="E59" s="31">
        <v>0</v>
      </c>
      <c r="F59" s="38">
        <v>2.2499999999999999E-2</v>
      </c>
      <c r="G59" s="39">
        <v>0</v>
      </c>
    </row>
    <row r="60" spans="1:11" x14ac:dyDescent="0.25">
      <c r="A60" s="15"/>
      <c r="B60" s="13"/>
      <c r="C60" s="13"/>
      <c r="D60" s="13"/>
      <c r="E60" s="13"/>
      <c r="F60" s="13"/>
      <c r="G60" s="13"/>
    </row>
    <row r="61" spans="1:11" x14ac:dyDescent="0.25">
      <c r="A61" s="28">
        <v>15000</v>
      </c>
      <c r="B61" s="14" t="s">
        <v>255</v>
      </c>
      <c r="C61" s="14"/>
      <c r="D61" s="14"/>
      <c r="E61" s="14"/>
      <c r="F61" s="14"/>
      <c r="G61" s="14"/>
    </row>
    <row r="62" spans="1:11" s="8" customFormat="1" ht="8.25" x14ac:dyDescent="0.15">
      <c r="A62" s="17"/>
      <c r="B62" s="19"/>
      <c r="C62" s="19"/>
      <c r="D62" s="19"/>
      <c r="E62" s="19"/>
      <c r="F62" s="19"/>
      <c r="G62" s="19"/>
      <c r="H62" s="7"/>
      <c r="I62" s="7"/>
      <c r="J62" s="6"/>
      <c r="K62" s="6"/>
    </row>
    <row r="63" spans="1:11" x14ac:dyDescent="0.25">
      <c r="A63" s="29"/>
      <c r="B63" s="30"/>
      <c r="C63" s="30" t="s">
        <v>17</v>
      </c>
      <c r="D63" s="31" t="s">
        <v>18</v>
      </c>
      <c r="E63" s="31" t="s">
        <v>20</v>
      </c>
      <c r="F63" s="31" t="s">
        <v>21</v>
      </c>
      <c r="G63" s="32" t="s">
        <v>19</v>
      </c>
    </row>
    <row r="64" spans="1:11" x14ac:dyDescent="0.25">
      <c r="A64" s="20" t="s">
        <v>37</v>
      </c>
      <c r="B64" s="21" t="s">
        <v>35</v>
      </c>
      <c r="C64" s="22" t="s">
        <v>56</v>
      </c>
      <c r="D64" s="41">
        <v>3.25</v>
      </c>
      <c r="E64" s="21">
        <v>0</v>
      </c>
      <c r="F64" s="92"/>
      <c r="G64" s="93"/>
    </row>
    <row r="65" spans="1:11" x14ac:dyDescent="0.25">
      <c r="A65" s="34" t="s">
        <v>38</v>
      </c>
      <c r="B65" s="35" t="s">
        <v>35</v>
      </c>
      <c r="C65" s="36" t="s">
        <v>36</v>
      </c>
      <c r="D65" s="42">
        <v>3.25</v>
      </c>
      <c r="E65" s="35">
        <v>0</v>
      </c>
      <c r="F65" s="92"/>
      <c r="G65" s="93"/>
    </row>
    <row r="66" spans="1:11" x14ac:dyDescent="0.25">
      <c r="A66" s="20">
        <v>15007</v>
      </c>
      <c r="B66" s="21" t="s">
        <v>1</v>
      </c>
      <c r="C66" s="22" t="s">
        <v>39</v>
      </c>
      <c r="D66" s="33">
        <v>2</v>
      </c>
      <c r="E66" s="21">
        <v>0</v>
      </c>
      <c r="F66" s="92"/>
      <c r="G66" s="93"/>
    </row>
    <row r="67" spans="1:11" x14ac:dyDescent="0.25">
      <c r="A67" s="43" t="s">
        <v>40</v>
      </c>
      <c r="B67" s="31" t="s">
        <v>14</v>
      </c>
      <c r="C67" s="30" t="s">
        <v>41</v>
      </c>
      <c r="D67" s="31">
        <v>0</v>
      </c>
      <c r="E67" s="31">
        <v>0</v>
      </c>
      <c r="F67" s="38">
        <v>1.4999999999999999E-2</v>
      </c>
      <c r="G67" s="39">
        <v>0</v>
      </c>
    </row>
    <row r="68" spans="1:11" x14ac:dyDescent="0.25">
      <c r="A68" s="15"/>
      <c r="B68" s="13"/>
      <c r="C68" s="13"/>
      <c r="D68" s="13"/>
      <c r="E68" s="13"/>
      <c r="F68" s="13"/>
      <c r="G68" s="13"/>
    </row>
    <row r="69" spans="1:11" x14ac:dyDescent="0.25">
      <c r="A69" s="28">
        <v>16000</v>
      </c>
      <c r="B69" s="14" t="s">
        <v>45</v>
      </c>
      <c r="C69" s="14"/>
      <c r="D69" s="14"/>
      <c r="E69" s="14"/>
      <c r="F69" s="14"/>
      <c r="G69" s="14"/>
    </row>
    <row r="70" spans="1:11" s="8" customFormat="1" ht="8.25" x14ac:dyDescent="0.15">
      <c r="A70" s="17"/>
      <c r="B70" s="19"/>
      <c r="C70" s="19"/>
      <c r="D70" s="19"/>
      <c r="E70" s="19"/>
      <c r="F70" s="19"/>
      <c r="G70" s="19"/>
      <c r="H70" s="7"/>
      <c r="I70" s="7"/>
      <c r="J70" s="6"/>
      <c r="K70" s="6"/>
    </row>
    <row r="71" spans="1:11" x14ac:dyDescent="0.25">
      <c r="A71" s="29"/>
      <c r="B71" s="30"/>
      <c r="C71" s="30" t="s">
        <v>17</v>
      </c>
      <c r="D71" s="31" t="s">
        <v>18</v>
      </c>
      <c r="E71" s="31" t="s">
        <v>20</v>
      </c>
      <c r="F71" s="31" t="s">
        <v>21</v>
      </c>
      <c r="G71" s="32" t="s">
        <v>19</v>
      </c>
    </row>
    <row r="72" spans="1:11" x14ac:dyDescent="0.25">
      <c r="A72" s="20">
        <v>16001</v>
      </c>
      <c r="B72" s="21" t="s">
        <v>0</v>
      </c>
      <c r="C72" s="22" t="s">
        <v>46</v>
      </c>
      <c r="D72" s="33">
        <v>3</v>
      </c>
      <c r="E72" s="21">
        <v>0</v>
      </c>
      <c r="F72" s="92"/>
      <c r="G72" s="93"/>
    </row>
    <row r="73" spans="1:11" x14ac:dyDescent="0.25">
      <c r="A73" s="34">
        <v>16002</v>
      </c>
      <c r="B73" s="35" t="s">
        <v>0</v>
      </c>
      <c r="C73" s="36" t="s">
        <v>47</v>
      </c>
      <c r="D73" s="37">
        <v>3</v>
      </c>
      <c r="E73" s="35">
        <v>0</v>
      </c>
      <c r="F73" s="92"/>
      <c r="G73" s="93"/>
    </row>
    <row r="74" spans="1:11" x14ac:dyDescent="0.25">
      <c r="A74" s="20">
        <v>16003</v>
      </c>
      <c r="B74" s="21" t="s">
        <v>25</v>
      </c>
      <c r="C74" s="22" t="s">
        <v>26</v>
      </c>
      <c r="D74" s="33">
        <v>2</v>
      </c>
      <c r="E74" s="21">
        <v>0</v>
      </c>
      <c r="F74" s="92"/>
      <c r="G74" s="93"/>
    </row>
    <row r="75" spans="1:11" x14ac:dyDescent="0.25">
      <c r="A75" s="29">
        <v>16010</v>
      </c>
      <c r="B75" s="31" t="s">
        <v>14</v>
      </c>
      <c r="C75" s="30" t="s">
        <v>15</v>
      </c>
      <c r="D75" s="31">
        <v>0</v>
      </c>
      <c r="E75" s="31">
        <v>0</v>
      </c>
      <c r="F75" s="38">
        <v>2.2499999999999999E-2</v>
      </c>
      <c r="G75" s="39">
        <v>0</v>
      </c>
    </row>
    <row r="76" spans="1:11" x14ac:dyDescent="0.25">
      <c r="A76" s="15"/>
      <c r="B76" s="13"/>
      <c r="C76" s="13"/>
      <c r="D76" s="13"/>
      <c r="E76" s="13"/>
      <c r="F76" s="13"/>
      <c r="G76" s="13"/>
    </row>
    <row r="77" spans="1:11" x14ac:dyDescent="0.25">
      <c r="A77" s="28">
        <v>17000</v>
      </c>
      <c r="B77" s="14" t="s">
        <v>48</v>
      </c>
      <c r="C77" s="14"/>
      <c r="D77" s="14"/>
      <c r="E77" s="14"/>
      <c r="F77" s="14"/>
      <c r="G77" s="14"/>
    </row>
    <row r="78" spans="1:11" s="8" customFormat="1" ht="8.25" x14ac:dyDescent="0.15">
      <c r="A78" s="17"/>
      <c r="B78" s="19"/>
      <c r="C78" s="19"/>
      <c r="D78" s="19"/>
      <c r="E78" s="19"/>
      <c r="F78" s="19"/>
      <c r="G78" s="19"/>
      <c r="H78" s="7"/>
      <c r="I78" s="7"/>
      <c r="J78" s="6"/>
      <c r="K78" s="6"/>
    </row>
    <row r="79" spans="1:11" x14ac:dyDescent="0.25">
      <c r="A79" s="29"/>
      <c r="B79" s="30"/>
      <c r="C79" s="30" t="s">
        <v>17</v>
      </c>
      <c r="D79" s="31" t="s">
        <v>18</v>
      </c>
      <c r="E79" s="31" t="s">
        <v>20</v>
      </c>
      <c r="F79" s="31" t="s">
        <v>21</v>
      </c>
      <c r="G79" s="32" t="s">
        <v>19</v>
      </c>
    </row>
    <row r="80" spans="1:11" x14ac:dyDescent="0.25">
      <c r="A80" s="20">
        <v>17001</v>
      </c>
      <c r="B80" s="21" t="s">
        <v>0</v>
      </c>
      <c r="C80" s="22" t="s">
        <v>49</v>
      </c>
      <c r="D80" s="33">
        <v>3</v>
      </c>
      <c r="E80" s="21">
        <v>0</v>
      </c>
      <c r="F80" s="92" t="s">
        <v>22</v>
      </c>
      <c r="G80" s="93"/>
    </row>
    <row r="81" spans="1:11" x14ac:dyDescent="0.25">
      <c r="A81" s="34">
        <v>17002</v>
      </c>
      <c r="B81" s="35" t="s">
        <v>50</v>
      </c>
      <c r="C81" s="36" t="s">
        <v>51</v>
      </c>
      <c r="D81" s="37">
        <v>3</v>
      </c>
      <c r="E81" s="35">
        <v>0</v>
      </c>
      <c r="F81" s="92" t="s">
        <v>22</v>
      </c>
      <c r="G81" s="93"/>
    </row>
    <row r="82" spans="1:11" x14ac:dyDescent="0.25">
      <c r="A82" s="20">
        <v>17003</v>
      </c>
      <c r="B82" s="21" t="s">
        <v>25</v>
      </c>
      <c r="C82" s="22" t="s">
        <v>52</v>
      </c>
      <c r="D82" s="33">
        <v>2</v>
      </c>
      <c r="E82" s="21">
        <v>0</v>
      </c>
      <c r="F82" s="92" t="s">
        <v>22</v>
      </c>
      <c r="G82" s="93"/>
    </row>
    <row r="83" spans="1:11" x14ac:dyDescent="0.25">
      <c r="A83" s="29">
        <v>17010</v>
      </c>
      <c r="B83" s="31" t="s">
        <v>14</v>
      </c>
      <c r="C83" s="30" t="s">
        <v>15</v>
      </c>
      <c r="D83" s="31">
        <v>0</v>
      </c>
      <c r="E83" s="31">
        <v>0</v>
      </c>
      <c r="F83" s="38">
        <v>2.2499999999999999E-2</v>
      </c>
      <c r="G83" s="39">
        <v>0</v>
      </c>
    </row>
    <row r="84" spans="1:11" x14ac:dyDescent="0.25">
      <c r="A84" s="15"/>
      <c r="B84" s="13"/>
      <c r="C84" s="13"/>
      <c r="D84" s="13"/>
      <c r="E84" s="13"/>
      <c r="F84" s="13"/>
      <c r="G84" s="13"/>
    </row>
    <row r="85" spans="1:11" x14ac:dyDescent="0.25">
      <c r="A85" s="28">
        <v>18000</v>
      </c>
      <c r="B85" s="14" t="s">
        <v>53</v>
      </c>
      <c r="C85" s="14"/>
      <c r="D85" s="14"/>
      <c r="E85" s="14"/>
      <c r="F85" s="14"/>
      <c r="G85" s="14"/>
    </row>
    <row r="86" spans="1:11" s="8" customFormat="1" ht="8.25" x14ac:dyDescent="0.15">
      <c r="A86" s="17"/>
      <c r="B86" s="19"/>
      <c r="C86" s="19"/>
      <c r="D86" s="19"/>
      <c r="E86" s="19"/>
      <c r="F86" s="19"/>
      <c r="G86" s="19"/>
      <c r="H86" s="7"/>
      <c r="I86" s="7"/>
      <c r="J86" s="6"/>
      <c r="K86" s="6"/>
    </row>
    <row r="87" spans="1:11" x14ac:dyDescent="0.25">
      <c r="A87" s="29"/>
      <c r="B87" s="30"/>
      <c r="C87" s="30" t="s">
        <v>17</v>
      </c>
      <c r="D87" s="31" t="s">
        <v>18</v>
      </c>
      <c r="E87" s="31" t="s">
        <v>20</v>
      </c>
      <c r="F87" s="31" t="s">
        <v>21</v>
      </c>
      <c r="G87" s="32" t="s">
        <v>19</v>
      </c>
    </row>
    <row r="88" spans="1:11" x14ac:dyDescent="0.25">
      <c r="A88" s="20" t="s">
        <v>54</v>
      </c>
      <c r="B88" s="21" t="s">
        <v>35</v>
      </c>
      <c r="C88" s="22" t="s">
        <v>57</v>
      </c>
      <c r="D88" s="41">
        <v>3.25</v>
      </c>
      <c r="E88" s="21">
        <v>0</v>
      </c>
      <c r="F88" s="92"/>
      <c r="G88" s="93"/>
    </row>
    <row r="89" spans="1:11" x14ac:dyDescent="0.25">
      <c r="A89" s="34" t="s">
        <v>55</v>
      </c>
      <c r="B89" s="35" t="s">
        <v>35</v>
      </c>
      <c r="C89" s="36" t="s">
        <v>58</v>
      </c>
      <c r="D89" s="42">
        <v>3.25</v>
      </c>
      <c r="E89" s="35">
        <v>0</v>
      </c>
      <c r="F89" s="92"/>
      <c r="G89" s="93"/>
    </row>
    <row r="90" spans="1:11" x14ac:dyDescent="0.25">
      <c r="A90" s="20">
        <v>18007</v>
      </c>
      <c r="B90" s="21" t="s">
        <v>1</v>
      </c>
      <c r="C90" s="22" t="s">
        <v>39</v>
      </c>
      <c r="D90" s="33">
        <v>2</v>
      </c>
      <c r="E90" s="21">
        <v>0</v>
      </c>
      <c r="F90" s="92"/>
      <c r="G90" s="93"/>
    </row>
    <row r="91" spans="1:11" x14ac:dyDescent="0.25">
      <c r="A91" s="43" t="s">
        <v>40</v>
      </c>
      <c r="B91" s="31" t="s">
        <v>14</v>
      </c>
      <c r="C91" s="30" t="s">
        <v>41</v>
      </c>
      <c r="D91" s="31">
        <v>0</v>
      </c>
      <c r="E91" s="31">
        <v>0</v>
      </c>
      <c r="F91" s="38">
        <v>1.4999999999999999E-2</v>
      </c>
      <c r="G91" s="39">
        <v>0</v>
      </c>
    </row>
    <row r="92" spans="1:11" x14ac:dyDescent="0.25">
      <c r="A92" s="15"/>
      <c r="B92" s="13"/>
      <c r="C92" s="13"/>
      <c r="D92" s="13"/>
      <c r="E92" s="13"/>
      <c r="F92" s="13"/>
      <c r="G92" s="13"/>
    </row>
    <row r="93" spans="1:11" x14ac:dyDescent="0.25">
      <c r="A93" s="15"/>
      <c r="B93" s="13"/>
      <c r="C93" s="13"/>
      <c r="D93" s="13"/>
      <c r="E93" s="13"/>
      <c r="F93" s="13"/>
      <c r="G93" s="13"/>
    </row>
    <row r="94" spans="1:11" x14ac:dyDescent="0.25">
      <c r="A94" s="15"/>
      <c r="B94" s="44" t="s">
        <v>239</v>
      </c>
      <c r="C94" s="13"/>
      <c r="D94" s="13"/>
      <c r="E94" s="13"/>
      <c r="F94" s="13"/>
      <c r="G94" s="13"/>
    </row>
    <row r="95" spans="1:11" x14ac:dyDescent="0.25">
      <c r="A95" s="15"/>
      <c r="B95" s="45"/>
      <c r="C95" s="13"/>
      <c r="D95" s="13"/>
      <c r="E95" s="13"/>
      <c r="F95" s="13"/>
      <c r="G95" s="13"/>
    </row>
    <row r="96" spans="1:11" x14ac:dyDescent="0.25">
      <c r="A96" s="15"/>
      <c r="B96" s="45" t="s">
        <v>240</v>
      </c>
      <c r="C96" s="13"/>
      <c r="D96" s="46">
        <f>D30+D31+D32+D33+D40+D41+D42+D48+D49+D50+D56+D57+D58+D64+D65+D66+D72+D73+D74+D80+D81+D82+D88+D89</f>
        <v>60</v>
      </c>
      <c r="E96" s="13"/>
      <c r="F96" s="13"/>
      <c r="G96" s="13"/>
    </row>
    <row r="97" spans="1:11" x14ac:dyDescent="0.25">
      <c r="A97" s="15"/>
      <c r="B97" s="45" t="s">
        <v>241</v>
      </c>
      <c r="C97" s="13"/>
      <c r="D97" s="46">
        <f>D30*E30+D31*E31+D32*E32+D33*E33+D40*E40+D41*E41+D42*E42+D48*E48+D49*E49+D50*E50+D56*E56+D57*E57+D58*E58+D64*E64+D65*E65+D66*E66+D72*E72+D73*E73+D74*E74+D80*E80+D81*E81+D82*E82+D88*E88+D89*E89+D90*E90</f>
        <v>0</v>
      </c>
      <c r="E97" s="13"/>
      <c r="F97" s="13"/>
      <c r="G97" s="13"/>
    </row>
    <row r="98" spans="1:11" x14ac:dyDescent="0.25">
      <c r="A98" s="15"/>
      <c r="B98" s="45"/>
      <c r="C98" s="13"/>
      <c r="D98" s="45"/>
      <c r="E98" s="13"/>
      <c r="F98" s="13"/>
      <c r="G98" s="13"/>
    </row>
    <row r="99" spans="1:11" x14ac:dyDescent="0.25">
      <c r="A99" s="15"/>
      <c r="B99" s="45" t="s">
        <v>242</v>
      </c>
      <c r="C99" s="13"/>
      <c r="D99" s="47">
        <f>F35+F43+F51+F59+F67+F75+F83+F91</f>
        <v>0.14999999999999997</v>
      </c>
      <c r="E99" s="13"/>
      <c r="F99" s="13"/>
      <c r="G99" s="13"/>
    </row>
    <row r="100" spans="1:11" x14ac:dyDescent="0.25">
      <c r="A100" s="15"/>
      <c r="B100" s="45" t="s">
        <v>243</v>
      </c>
      <c r="C100" s="13"/>
      <c r="D100" s="48">
        <f>E35*F35+E43*F43+E51*F51+E59*F59+E67*F67+E75*F75+E83*F83+E91*F91</f>
        <v>0</v>
      </c>
      <c r="E100" s="13"/>
      <c r="F100" s="13"/>
      <c r="G100" s="13"/>
    </row>
    <row r="101" spans="1:11" x14ac:dyDescent="0.25">
      <c r="A101" s="15"/>
      <c r="B101" s="45"/>
      <c r="C101" s="13"/>
      <c r="D101" s="45"/>
      <c r="E101" s="13"/>
      <c r="F101" s="13"/>
      <c r="G101" s="13"/>
    </row>
    <row r="102" spans="1:11" x14ac:dyDescent="0.25">
      <c r="A102" s="15"/>
      <c r="B102" s="45" t="s">
        <v>244</v>
      </c>
      <c r="C102" s="13"/>
      <c r="D102" s="45" t="e">
        <f>(F35*G35+F43*G43+F51*G51+F59*G59+F67*G67+F75*G75+F83*G83+F91*G91)/D100</f>
        <v>#DIV/0!</v>
      </c>
      <c r="E102" s="13"/>
      <c r="F102" s="13"/>
      <c r="G102" s="13"/>
    </row>
    <row r="103" spans="1:11" x14ac:dyDescent="0.25">
      <c r="A103" s="15"/>
      <c r="B103" s="13"/>
      <c r="C103" s="13"/>
      <c r="D103" s="13"/>
      <c r="E103" s="13"/>
      <c r="F103" s="13"/>
      <c r="G103" s="13"/>
    </row>
    <row r="104" spans="1:11" x14ac:dyDescent="0.25">
      <c r="A104" s="15"/>
      <c r="B104" s="13"/>
      <c r="C104" s="13"/>
      <c r="D104" s="13"/>
      <c r="E104" s="13"/>
      <c r="F104" s="13"/>
      <c r="G104" s="13"/>
    </row>
    <row r="105" spans="1:11" x14ac:dyDescent="0.25">
      <c r="A105" s="15"/>
      <c r="B105" s="14" t="s">
        <v>59</v>
      </c>
      <c r="C105" s="13"/>
      <c r="D105" s="13"/>
      <c r="E105" s="13"/>
      <c r="F105" s="13"/>
      <c r="G105" s="13"/>
    </row>
    <row r="106" spans="1:11" x14ac:dyDescent="0.25">
      <c r="A106" s="15"/>
      <c r="B106" s="13"/>
      <c r="C106" s="13"/>
      <c r="D106" s="13"/>
      <c r="E106" s="13"/>
      <c r="F106" s="13"/>
      <c r="G106" s="13"/>
    </row>
    <row r="107" spans="1:11" x14ac:dyDescent="0.25">
      <c r="A107" s="28" t="s">
        <v>60</v>
      </c>
      <c r="B107" s="14" t="s">
        <v>258</v>
      </c>
      <c r="C107" s="14"/>
      <c r="D107" s="14"/>
      <c r="E107" s="14"/>
      <c r="F107" s="14"/>
      <c r="G107" s="14"/>
    </row>
    <row r="108" spans="1:11" s="8" customFormat="1" ht="8.25" x14ac:dyDescent="0.15">
      <c r="A108" s="17"/>
      <c r="B108" s="19"/>
      <c r="C108" s="19"/>
      <c r="D108" s="19"/>
      <c r="E108" s="19"/>
      <c r="F108" s="19"/>
      <c r="G108" s="19"/>
      <c r="H108" s="7"/>
      <c r="I108" s="7"/>
      <c r="J108" s="6"/>
      <c r="K108" s="6"/>
    </row>
    <row r="109" spans="1:11" x14ac:dyDescent="0.25">
      <c r="A109" s="49"/>
      <c r="B109" s="50"/>
      <c r="C109" s="50" t="s">
        <v>17</v>
      </c>
      <c r="D109" s="51" t="s">
        <v>18</v>
      </c>
      <c r="E109" s="51" t="s">
        <v>20</v>
      </c>
      <c r="F109" s="51" t="s">
        <v>21</v>
      </c>
      <c r="G109" s="52" t="s">
        <v>19</v>
      </c>
    </row>
    <row r="110" spans="1:11" x14ac:dyDescent="0.25">
      <c r="A110" s="20" t="s">
        <v>60</v>
      </c>
      <c r="B110" s="21" t="s">
        <v>61</v>
      </c>
      <c r="C110" s="22" t="s">
        <v>62</v>
      </c>
      <c r="D110" s="33">
        <v>3</v>
      </c>
      <c r="E110" s="21">
        <v>0</v>
      </c>
      <c r="F110" s="53">
        <v>0.03</v>
      </c>
      <c r="G110" s="54">
        <v>1</v>
      </c>
    </row>
    <row r="111" spans="1:11" x14ac:dyDescent="0.25">
      <c r="A111" s="55" t="s">
        <v>60</v>
      </c>
      <c r="B111" s="56" t="s">
        <v>61</v>
      </c>
      <c r="C111" s="57" t="s">
        <v>62</v>
      </c>
      <c r="D111" s="58">
        <v>3</v>
      </c>
      <c r="E111" s="56">
        <v>0</v>
      </c>
      <c r="F111" s="59">
        <v>0.03</v>
      </c>
      <c r="G111" s="60">
        <v>0</v>
      </c>
    </row>
    <row r="112" spans="1:11" x14ac:dyDescent="0.25">
      <c r="A112" s="20"/>
      <c r="B112" s="21"/>
      <c r="C112" s="22"/>
      <c r="D112" s="33"/>
      <c r="E112" s="21"/>
      <c r="F112" s="53" t="s">
        <v>22</v>
      </c>
      <c r="G112" s="61"/>
    </row>
    <row r="113" spans="1:11" x14ac:dyDescent="0.25">
      <c r="A113" s="96" t="s">
        <v>63</v>
      </c>
      <c r="B113" s="97"/>
      <c r="C113" s="98"/>
      <c r="D113" s="97"/>
      <c r="E113" s="97"/>
      <c r="F113" s="99"/>
      <c r="G113" s="100"/>
    </row>
    <row r="114" spans="1:11" x14ac:dyDescent="0.25">
      <c r="A114" s="15"/>
      <c r="B114" s="13"/>
      <c r="C114" s="13"/>
      <c r="D114" s="62">
        <f>D110+D111</f>
        <v>6</v>
      </c>
      <c r="E114" s="63">
        <f>D110*E110+D111*E111</f>
        <v>0</v>
      </c>
      <c r="F114" s="13"/>
      <c r="G114" s="13"/>
    </row>
    <row r="115" spans="1:11" x14ac:dyDescent="0.25">
      <c r="A115" s="28">
        <v>19000</v>
      </c>
      <c r="B115" s="14" t="s">
        <v>64</v>
      </c>
      <c r="C115" s="14"/>
      <c r="D115" s="14"/>
      <c r="E115" s="14"/>
      <c r="F115" s="14"/>
      <c r="G115" s="14"/>
    </row>
    <row r="116" spans="1:11" s="8" customFormat="1" ht="8.25" x14ac:dyDescent="0.15">
      <c r="A116" s="17"/>
      <c r="B116" s="19"/>
      <c r="C116" s="19"/>
      <c r="D116" s="19"/>
      <c r="E116" s="19"/>
      <c r="F116" s="19"/>
      <c r="G116" s="19"/>
      <c r="H116" s="7"/>
      <c r="I116" s="7"/>
      <c r="J116" s="6"/>
      <c r="K116" s="6"/>
    </row>
    <row r="117" spans="1:11" x14ac:dyDescent="0.25">
      <c r="A117" s="49"/>
      <c r="B117" s="50"/>
      <c r="C117" s="50" t="s">
        <v>17</v>
      </c>
      <c r="D117" s="51" t="s">
        <v>18</v>
      </c>
      <c r="E117" s="51" t="s">
        <v>20</v>
      </c>
      <c r="F117" s="51" t="s">
        <v>21</v>
      </c>
      <c r="G117" s="52" t="s">
        <v>19</v>
      </c>
    </row>
    <row r="118" spans="1:11" x14ac:dyDescent="0.25">
      <c r="A118" s="20" t="s">
        <v>65</v>
      </c>
      <c r="B118" s="21" t="s">
        <v>67</v>
      </c>
      <c r="C118" s="22" t="s">
        <v>70</v>
      </c>
      <c r="D118" s="33">
        <v>4</v>
      </c>
      <c r="E118" s="21">
        <v>0</v>
      </c>
      <c r="F118" s="101"/>
      <c r="G118" s="102"/>
    </row>
    <row r="119" spans="1:11" x14ac:dyDescent="0.25">
      <c r="A119" s="55" t="s">
        <v>66</v>
      </c>
      <c r="B119" s="56" t="s">
        <v>67</v>
      </c>
      <c r="C119" s="57" t="s">
        <v>71</v>
      </c>
      <c r="D119" s="58">
        <v>4</v>
      </c>
      <c r="E119" s="56">
        <v>0</v>
      </c>
      <c r="F119" s="101"/>
      <c r="G119" s="102"/>
    </row>
    <row r="120" spans="1:11" x14ac:dyDescent="0.25">
      <c r="A120" s="20">
        <v>19005</v>
      </c>
      <c r="B120" s="21" t="s">
        <v>68</v>
      </c>
      <c r="C120" s="22" t="s">
        <v>72</v>
      </c>
      <c r="D120" s="33">
        <v>2</v>
      </c>
      <c r="E120" s="21">
        <v>0</v>
      </c>
      <c r="F120" s="101"/>
      <c r="G120" s="102"/>
    </row>
    <row r="121" spans="1:11" x14ac:dyDescent="0.25">
      <c r="A121" s="55">
        <v>19007</v>
      </c>
      <c r="B121" s="56" t="s">
        <v>159</v>
      </c>
      <c r="C121" s="57" t="s">
        <v>73</v>
      </c>
      <c r="D121" s="58">
        <v>1</v>
      </c>
      <c r="E121" s="56">
        <v>0</v>
      </c>
      <c r="F121" s="101"/>
      <c r="G121" s="102"/>
    </row>
    <row r="122" spans="1:11" x14ac:dyDescent="0.25">
      <c r="A122" s="20">
        <v>19009</v>
      </c>
      <c r="B122" s="21" t="s">
        <v>69</v>
      </c>
      <c r="C122" s="22" t="s">
        <v>74</v>
      </c>
      <c r="D122" s="33">
        <v>1</v>
      </c>
      <c r="E122" s="21">
        <v>0</v>
      </c>
      <c r="F122" s="101"/>
      <c r="G122" s="102"/>
    </row>
    <row r="123" spans="1:11" x14ac:dyDescent="0.25">
      <c r="A123" s="55">
        <v>19012</v>
      </c>
      <c r="B123" s="56" t="s">
        <v>69</v>
      </c>
      <c r="C123" s="57" t="s">
        <v>75</v>
      </c>
      <c r="D123" s="58">
        <v>1</v>
      </c>
      <c r="E123" s="56">
        <v>0</v>
      </c>
      <c r="F123" s="101"/>
      <c r="G123" s="102"/>
    </row>
    <row r="124" spans="1:11" x14ac:dyDescent="0.25">
      <c r="A124" s="20"/>
      <c r="B124" s="21"/>
      <c r="C124" s="22"/>
      <c r="D124" s="33"/>
      <c r="E124" s="21"/>
      <c r="F124" s="101"/>
      <c r="G124" s="102"/>
    </row>
    <row r="125" spans="1:11" x14ac:dyDescent="0.25">
      <c r="A125" s="49" t="s">
        <v>76</v>
      </c>
      <c r="B125" s="51" t="s">
        <v>14</v>
      </c>
      <c r="C125" s="50" t="s">
        <v>15</v>
      </c>
      <c r="D125" s="51">
        <v>0</v>
      </c>
      <c r="E125" s="51">
        <v>0</v>
      </c>
      <c r="F125" s="64">
        <v>0.03</v>
      </c>
      <c r="G125" s="65"/>
    </row>
    <row r="126" spans="1:11" x14ac:dyDescent="0.25">
      <c r="A126" s="15"/>
      <c r="B126" s="13"/>
      <c r="C126" s="13"/>
      <c r="D126" s="63">
        <f>SUM(D118:D123)</f>
        <v>13</v>
      </c>
      <c r="E126" s="63">
        <f>D118*E118+D119*E119+D120*E120+D121*E121+D122*E122+D123*E123</f>
        <v>0</v>
      </c>
      <c r="F126" s="13"/>
      <c r="G126" s="13"/>
    </row>
    <row r="127" spans="1:11" x14ac:dyDescent="0.25">
      <c r="A127" s="28">
        <v>20000</v>
      </c>
      <c r="B127" s="14" t="s">
        <v>77</v>
      </c>
      <c r="C127" s="14"/>
      <c r="D127" s="14"/>
      <c r="E127" s="14"/>
      <c r="F127" s="14"/>
      <c r="G127" s="14"/>
    </row>
    <row r="128" spans="1:11" s="8" customFormat="1" ht="8.25" x14ac:dyDescent="0.15">
      <c r="A128" s="17"/>
      <c r="B128" s="19"/>
      <c r="C128" s="19"/>
      <c r="D128" s="19"/>
      <c r="E128" s="19"/>
      <c r="F128" s="19"/>
      <c r="G128" s="19"/>
      <c r="H128" s="7"/>
      <c r="I128" s="7"/>
      <c r="J128" s="6"/>
      <c r="K128" s="6"/>
    </row>
    <row r="129" spans="1:11" x14ac:dyDescent="0.25">
      <c r="A129" s="49"/>
      <c r="B129" s="50"/>
      <c r="C129" s="50" t="s">
        <v>17</v>
      </c>
      <c r="D129" s="51" t="s">
        <v>18</v>
      </c>
      <c r="E129" s="51" t="s">
        <v>20</v>
      </c>
      <c r="F129" s="51" t="s">
        <v>21</v>
      </c>
      <c r="G129" s="52" t="s">
        <v>19</v>
      </c>
    </row>
    <row r="130" spans="1:11" x14ac:dyDescent="0.25">
      <c r="A130" s="20" t="s">
        <v>78</v>
      </c>
      <c r="B130" s="21" t="s">
        <v>67</v>
      </c>
      <c r="C130" s="22" t="s">
        <v>81</v>
      </c>
      <c r="D130" s="33">
        <v>4</v>
      </c>
      <c r="E130" s="21">
        <v>0</v>
      </c>
      <c r="F130" s="101"/>
      <c r="G130" s="102"/>
    </row>
    <row r="131" spans="1:11" x14ac:dyDescent="0.25">
      <c r="A131" s="55" t="s">
        <v>79</v>
      </c>
      <c r="B131" s="56" t="s">
        <v>67</v>
      </c>
      <c r="C131" s="57" t="s">
        <v>82</v>
      </c>
      <c r="D131" s="58">
        <v>4</v>
      </c>
      <c r="E131" s="56">
        <v>0</v>
      </c>
      <c r="F131" s="101"/>
      <c r="G131" s="102"/>
    </row>
    <row r="132" spans="1:11" x14ac:dyDescent="0.25">
      <c r="A132" s="20">
        <v>20005</v>
      </c>
      <c r="B132" s="21" t="s">
        <v>68</v>
      </c>
      <c r="C132" s="22" t="s">
        <v>72</v>
      </c>
      <c r="D132" s="33">
        <v>2</v>
      </c>
      <c r="E132" s="21">
        <v>0</v>
      </c>
      <c r="F132" s="101"/>
      <c r="G132" s="102"/>
    </row>
    <row r="133" spans="1:11" x14ac:dyDescent="0.25">
      <c r="A133" s="55">
        <v>20007</v>
      </c>
      <c r="B133" s="56" t="s">
        <v>69</v>
      </c>
      <c r="C133" s="57" t="s">
        <v>83</v>
      </c>
      <c r="D133" s="58">
        <v>1</v>
      </c>
      <c r="E133" s="56">
        <v>0</v>
      </c>
      <c r="F133" s="101"/>
      <c r="G133" s="102"/>
    </row>
    <row r="134" spans="1:11" x14ac:dyDescent="0.25">
      <c r="A134" s="20">
        <v>20009</v>
      </c>
      <c r="B134" s="21" t="s">
        <v>69</v>
      </c>
      <c r="C134" s="22" t="s">
        <v>84</v>
      </c>
      <c r="D134" s="33">
        <v>1</v>
      </c>
      <c r="E134" s="21">
        <v>0</v>
      </c>
      <c r="F134" s="101"/>
      <c r="G134" s="102"/>
    </row>
    <row r="135" spans="1:11" x14ac:dyDescent="0.25">
      <c r="A135" s="55">
        <v>200012</v>
      </c>
      <c r="B135" s="56" t="s">
        <v>69</v>
      </c>
      <c r="C135" s="57" t="s">
        <v>85</v>
      </c>
      <c r="D135" s="58">
        <v>1</v>
      </c>
      <c r="E135" s="56">
        <v>0</v>
      </c>
      <c r="F135" s="101"/>
      <c r="G135" s="102"/>
    </row>
    <row r="136" spans="1:11" x14ac:dyDescent="0.25">
      <c r="A136" s="20"/>
      <c r="B136" s="21"/>
      <c r="C136" s="22"/>
      <c r="D136" s="33"/>
      <c r="E136" s="21"/>
      <c r="F136" s="101"/>
      <c r="G136" s="102"/>
    </row>
    <row r="137" spans="1:11" x14ac:dyDescent="0.25">
      <c r="A137" s="49" t="s">
        <v>80</v>
      </c>
      <c r="B137" s="51" t="s">
        <v>14</v>
      </c>
      <c r="C137" s="50" t="s">
        <v>15</v>
      </c>
      <c r="D137" s="51">
        <v>0</v>
      </c>
      <c r="E137" s="51">
        <v>0</v>
      </c>
      <c r="F137" s="64">
        <v>0.03</v>
      </c>
      <c r="G137" s="65">
        <v>0</v>
      </c>
    </row>
    <row r="138" spans="1:11" x14ac:dyDescent="0.25">
      <c r="A138" s="15"/>
      <c r="B138" s="13"/>
      <c r="C138" s="13"/>
      <c r="D138" s="63">
        <f>SUM(D130:D135)</f>
        <v>13</v>
      </c>
      <c r="E138" s="63">
        <f>D130*E130+D131*E131+D132*E132+D133*E133+D134*E134+D135*E135</f>
        <v>0</v>
      </c>
      <c r="F138" s="13"/>
      <c r="G138" s="13"/>
    </row>
    <row r="139" spans="1:11" x14ac:dyDescent="0.25">
      <c r="A139" s="28">
        <v>21000</v>
      </c>
      <c r="B139" s="14" t="s">
        <v>86</v>
      </c>
      <c r="C139" s="14"/>
      <c r="D139" s="14"/>
      <c r="E139" s="14"/>
      <c r="F139" s="14"/>
      <c r="G139" s="14"/>
    </row>
    <row r="140" spans="1:11" s="8" customFormat="1" ht="8.25" x14ac:dyDescent="0.15">
      <c r="A140" s="17"/>
      <c r="B140" s="19"/>
      <c r="C140" s="19"/>
      <c r="D140" s="19"/>
      <c r="E140" s="19"/>
      <c r="F140" s="19"/>
      <c r="G140" s="19"/>
      <c r="H140" s="7"/>
      <c r="I140" s="7"/>
      <c r="J140" s="6"/>
      <c r="K140" s="6"/>
    </row>
    <row r="141" spans="1:11" x14ac:dyDescent="0.25">
      <c r="A141" s="49"/>
      <c r="B141" s="50"/>
      <c r="C141" s="50" t="s">
        <v>17</v>
      </c>
      <c r="D141" s="51" t="s">
        <v>18</v>
      </c>
      <c r="E141" s="51" t="s">
        <v>20</v>
      </c>
      <c r="F141" s="51" t="s">
        <v>21</v>
      </c>
      <c r="G141" s="52" t="s">
        <v>19</v>
      </c>
    </row>
    <row r="142" spans="1:11" x14ac:dyDescent="0.25">
      <c r="A142" s="20" t="s">
        <v>87</v>
      </c>
      <c r="B142" s="21" t="s">
        <v>67</v>
      </c>
      <c r="C142" s="22" t="s">
        <v>89</v>
      </c>
      <c r="D142" s="33">
        <v>4</v>
      </c>
      <c r="E142" s="21">
        <v>0</v>
      </c>
      <c r="F142" s="101"/>
      <c r="G142" s="102"/>
    </row>
    <row r="143" spans="1:11" x14ac:dyDescent="0.25">
      <c r="A143" s="55" t="s">
        <v>88</v>
      </c>
      <c r="B143" s="56" t="s">
        <v>67</v>
      </c>
      <c r="C143" s="57" t="s">
        <v>90</v>
      </c>
      <c r="D143" s="58">
        <v>4</v>
      </c>
      <c r="E143" s="56">
        <v>0</v>
      </c>
      <c r="F143" s="101"/>
      <c r="G143" s="102"/>
    </row>
    <row r="144" spans="1:11" x14ac:dyDescent="0.25">
      <c r="A144" s="20">
        <v>21005</v>
      </c>
      <c r="B144" s="21" t="s">
        <v>68</v>
      </c>
      <c r="C144" s="22" t="s">
        <v>72</v>
      </c>
      <c r="D144" s="33">
        <v>2</v>
      </c>
      <c r="E144" s="21">
        <v>0</v>
      </c>
      <c r="F144" s="101"/>
      <c r="G144" s="102"/>
    </row>
    <row r="145" spans="1:11" x14ac:dyDescent="0.25">
      <c r="A145" s="55">
        <v>21007</v>
      </c>
      <c r="B145" s="56" t="s">
        <v>69</v>
      </c>
      <c r="C145" s="57" t="s">
        <v>91</v>
      </c>
      <c r="D145" s="58">
        <v>1</v>
      </c>
      <c r="E145" s="56">
        <v>0</v>
      </c>
      <c r="F145" s="101"/>
      <c r="G145" s="102"/>
    </row>
    <row r="146" spans="1:11" x14ac:dyDescent="0.25">
      <c r="A146" s="20">
        <v>21009</v>
      </c>
      <c r="B146" s="21" t="s">
        <v>69</v>
      </c>
      <c r="C146" s="22" t="s">
        <v>92</v>
      </c>
      <c r="D146" s="33">
        <v>1</v>
      </c>
      <c r="E146" s="21">
        <v>0</v>
      </c>
      <c r="F146" s="101"/>
      <c r="G146" s="102"/>
    </row>
    <row r="147" spans="1:11" x14ac:dyDescent="0.25">
      <c r="A147" s="55">
        <v>21012</v>
      </c>
      <c r="B147" s="56" t="s">
        <v>69</v>
      </c>
      <c r="C147" s="57" t="s">
        <v>93</v>
      </c>
      <c r="D147" s="58">
        <v>1</v>
      </c>
      <c r="E147" s="56">
        <v>0</v>
      </c>
      <c r="F147" s="101"/>
      <c r="G147" s="102"/>
    </row>
    <row r="148" spans="1:11" x14ac:dyDescent="0.25">
      <c r="A148" s="20"/>
      <c r="B148" s="21"/>
      <c r="C148" s="22"/>
      <c r="D148" s="33"/>
      <c r="E148" s="21"/>
      <c r="F148" s="101"/>
      <c r="G148" s="102"/>
    </row>
    <row r="149" spans="1:11" x14ac:dyDescent="0.25">
      <c r="A149" s="49" t="s">
        <v>94</v>
      </c>
      <c r="B149" s="51" t="s">
        <v>14</v>
      </c>
      <c r="C149" s="50" t="s">
        <v>15</v>
      </c>
      <c r="D149" s="51">
        <v>0</v>
      </c>
      <c r="E149" s="51">
        <v>0</v>
      </c>
      <c r="F149" s="64">
        <v>0.03</v>
      </c>
      <c r="G149" s="65">
        <v>0</v>
      </c>
    </row>
    <row r="150" spans="1:11" x14ac:dyDescent="0.25">
      <c r="A150" s="15"/>
      <c r="B150" s="13"/>
      <c r="C150" s="13"/>
      <c r="D150" s="63">
        <f>SUM(D142:D147)</f>
        <v>13</v>
      </c>
      <c r="E150" s="63">
        <f>D142*E142+D143*E143+D144*E144+D145*E145+D146*E146+D147*E147</f>
        <v>0</v>
      </c>
      <c r="F150" s="13"/>
      <c r="G150" s="13"/>
    </row>
    <row r="151" spans="1:11" x14ac:dyDescent="0.25">
      <c r="A151" s="40"/>
      <c r="B151" s="13"/>
      <c r="C151" s="13"/>
      <c r="D151" s="13"/>
      <c r="E151" s="13"/>
      <c r="F151" s="13"/>
      <c r="G151" s="13"/>
    </row>
    <row r="152" spans="1:11" x14ac:dyDescent="0.25">
      <c r="A152" s="40" t="s">
        <v>160</v>
      </c>
      <c r="B152" s="13"/>
      <c r="C152" s="13"/>
      <c r="D152" s="13"/>
      <c r="E152" s="13"/>
      <c r="F152" s="13"/>
      <c r="G152" s="13"/>
    </row>
    <row r="153" spans="1:11" x14ac:dyDescent="0.25">
      <c r="A153" s="15"/>
      <c r="B153" s="13"/>
      <c r="C153" s="13"/>
      <c r="D153" s="13"/>
      <c r="E153" s="13"/>
      <c r="F153" s="13"/>
      <c r="G153" s="13"/>
    </row>
    <row r="154" spans="1:11" x14ac:dyDescent="0.25">
      <c r="A154" s="40" t="s">
        <v>256</v>
      </c>
      <c r="B154" s="13"/>
      <c r="C154" s="13"/>
      <c r="D154" s="13"/>
      <c r="E154" s="13"/>
      <c r="F154" s="13"/>
      <c r="G154" s="13"/>
    </row>
    <row r="155" spans="1:11" x14ac:dyDescent="0.25">
      <c r="A155" s="40" t="s">
        <v>257</v>
      </c>
      <c r="B155" s="13"/>
      <c r="C155" s="13"/>
      <c r="D155" s="13"/>
      <c r="E155" s="13"/>
      <c r="F155" s="13"/>
      <c r="G155" s="13"/>
    </row>
    <row r="156" spans="1:11" x14ac:dyDescent="0.25">
      <c r="A156" s="28">
        <v>22000</v>
      </c>
      <c r="B156" s="14" t="s">
        <v>95</v>
      </c>
      <c r="C156" s="14"/>
      <c r="D156" s="14"/>
      <c r="E156" s="14"/>
      <c r="F156" s="14"/>
      <c r="G156" s="14"/>
    </row>
    <row r="157" spans="1:11" s="8" customFormat="1" ht="8.25" x14ac:dyDescent="0.15">
      <c r="A157" s="17"/>
      <c r="B157" s="19"/>
      <c r="C157" s="19"/>
      <c r="D157" s="19"/>
      <c r="E157" s="19"/>
      <c r="F157" s="19"/>
      <c r="G157" s="19"/>
      <c r="H157" s="7"/>
      <c r="I157" s="7"/>
      <c r="J157" s="6"/>
      <c r="K157" s="6"/>
    </row>
    <row r="158" spans="1:11" x14ac:dyDescent="0.25">
      <c r="A158" s="49"/>
      <c r="B158" s="50"/>
      <c r="C158" s="50" t="s">
        <v>17</v>
      </c>
      <c r="D158" s="51" t="s">
        <v>18</v>
      </c>
      <c r="E158" s="51" t="s">
        <v>20</v>
      </c>
      <c r="F158" s="51" t="s">
        <v>21</v>
      </c>
      <c r="G158" s="52" t="s">
        <v>19</v>
      </c>
    </row>
    <row r="159" spans="1:11" x14ac:dyDescent="0.25">
      <c r="A159" s="20" t="s">
        <v>96</v>
      </c>
      <c r="B159" s="21" t="s">
        <v>67</v>
      </c>
      <c r="C159" s="22" t="s">
        <v>99</v>
      </c>
      <c r="D159" s="33">
        <v>4</v>
      </c>
      <c r="E159" s="21">
        <v>0</v>
      </c>
      <c r="F159" s="101"/>
      <c r="G159" s="102"/>
    </row>
    <row r="160" spans="1:11" x14ac:dyDescent="0.25">
      <c r="A160" s="55" t="s">
        <v>97</v>
      </c>
      <c r="B160" s="56" t="s">
        <v>67</v>
      </c>
      <c r="C160" s="66" t="s">
        <v>100</v>
      </c>
      <c r="D160" s="58">
        <v>4</v>
      </c>
      <c r="E160" s="56">
        <v>0</v>
      </c>
      <c r="F160" s="101"/>
      <c r="G160" s="102"/>
    </row>
    <row r="161" spans="1:11" x14ac:dyDescent="0.25">
      <c r="A161" s="20">
        <v>22005</v>
      </c>
      <c r="B161" s="21" t="s">
        <v>68</v>
      </c>
      <c r="C161" s="22" t="s">
        <v>72</v>
      </c>
      <c r="D161" s="33">
        <v>2</v>
      </c>
      <c r="E161" s="21">
        <v>0</v>
      </c>
      <c r="F161" s="101"/>
      <c r="G161" s="102"/>
    </row>
    <row r="162" spans="1:11" x14ac:dyDescent="0.25">
      <c r="A162" s="55">
        <v>22007</v>
      </c>
      <c r="B162" s="56" t="s">
        <v>69</v>
      </c>
      <c r="C162" s="57" t="s">
        <v>74</v>
      </c>
      <c r="D162" s="58">
        <v>1</v>
      </c>
      <c r="E162" s="56">
        <v>0</v>
      </c>
      <c r="F162" s="101"/>
      <c r="G162" s="102"/>
    </row>
    <row r="163" spans="1:11" x14ac:dyDescent="0.25">
      <c r="A163" s="20">
        <v>22009</v>
      </c>
      <c r="B163" s="21" t="s">
        <v>69</v>
      </c>
      <c r="C163" s="22" t="s">
        <v>101</v>
      </c>
      <c r="D163" s="33">
        <v>1</v>
      </c>
      <c r="E163" s="21">
        <v>0</v>
      </c>
      <c r="F163" s="101"/>
      <c r="G163" s="102"/>
    </row>
    <row r="164" spans="1:11" x14ac:dyDescent="0.25">
      <c r="A164" s="55">
        <v>22012</v>
      </c>
      <c r="B164" s="56" t="s">
        <v>69</v>
      </c>
      <c r="C164" s="57" t="s">
        <v>102</v>
      </c>
      <c r="D164" s="58">
        <v>1</v>
      </c>
      <c r="E164" s="56">
        <v>0</v>
      </c>
      <c r="F164" s="101"/>
      <c r="G164" s="102"/>
    </row>
    <row r="165" spans="1:11" x14ac:dyDescent="0.25">
      <c r="A165" s="20"/>
      <c r="B165" s="21"/>
      <c r="C165" s="22"/>
      <c r="D165" s="33"/>
      <c r="E165" s="21"/>
      <c r="F165" s="101"/>
      <c r="G165" s="102"/>
    </row>
    <row r="166" spans="1:11" x14ac:dyDescent="0.25">
      <c r="A166" s="49" t="s">
        <v>98</v>
      </c>
      <c r="B166" s="51" t="s">
        <v>14</v>
      </c>
      <c r="C166" s="50" t="s">
        <v>15</v>
      </c>
      <c r="D166" s="51">
        <v>0</v>
      </c>
      <c r="E166" s="51">
        <v>0</v>
      </c>
      <c r="F166" s="64">
        <v>0.03</v>
      </c>
      <c r="G166" s="65">
        <v>0</v>
      </c>
    </row>
    <row r="167" spans="1:11" x14ac:dyDescent="0.25">
      <c r="A167" s="15"/>
      <c r="B167" s="13"/>
      <c r="C167" s="13"/>
      <c r="D167" s="63">
        <f>SUM(D159:D164)</f>
        <v>13</v>
      </c>
      <c r="E167" s="63">
        <f>D159*E159+D160*E160+D161*E161+D162*E162+D163*E163+D164*E164</f>
        <v>0</v>
      </c>
      <c r="F167" s="13"/>
      <c r="G167" s="13"/>
    </row>
    <row r="168" spans="1:11" x14ac:dyDescent="0.25">
      <c r="A168" s="28">
        <v>23000</v>
      </c>
      <c r="B168" s="14" t="s">
        <v>103</v>
      </c>
      <c r="C168" s="14"/>
      <c r="D168" s="14"/>
      <c r="E168" s="14"/>
      <c r="F168" s="14"/>
      <c r="G168" s="14"/>
    </row>
    <row r="169" spans="1:11" s="8" customFormat="1" ht="8.25" x14ac:dyDescent="0.15">
      <c r="A169" s="17"/>
      <c r="B169" s="19"/>
      <c r="C169" s="19"/>
      <c r="D169" s="19"/>
      <c r="E169" s="19"/>
      <c r="F169" s="19"/>
      <c r="G169" s="19"/>
      <c r="H169" s="7"/>
      <c r="I169" s="7"/>
      <c r="J169" s="6"/>
      <c r="K169" s="6"/>
    </row>
    <row r="170" spans="1:11" x14ac:dyDescent="0.25">
      <c r="A170" s="49"/>
      <c r="B170" s="50"/>
      <c r="C170" s="50" t="s">
        <v>17</v>
      </c>
      <c r="D170" s="51" t="s">
        <v>18</v>
      </c>
      <c r="E170" s="51" t="s">
        <v>20</v>
      </c>
      <c r="F170" s="51" t="s">
        <v>21</v>
      </c>
      <c r="G170" s="52" t="s">
        <v>19</v>
      </c>
    </row>
    <row r="171" spans="1:11" x14ac:dyDescent="0.25">
      <c r="A171" s="20" t="s">
        <v>104</v>
      </c>
      <c r="B171" s="21" t="s">
        <v>67</v>
      </c>
      <c r="C171" s="22" t="s">
        <v>82</v>
      </c>
      <c r="D171" s="33">
        <v>4</v>
      </c>
      <c r="E171" s="21">
        <v>0</v>
      </c>
      <c r="F171" s="101"/>
      <c r="G171" s="102"/>
    </row>
    <row r="172" spans="1:11" x14ac:dyDescent="0.25">
      <c r="A172" s="55" t="s">
        <v>105</v>
      </c>
      <c r="B172" s="56" t="s">
        <v>67</v>
      </c>
      <c r="C172" s="57" t="s">
        <v>107</v>
      </c>
      <c r="D172" s="58">
        <v>4</v>
      </c>
      <c r="E172" s="56">
        <v>0</v>
      </c>
      <c r="F172" s="101"/>
      <c r="G172" s="102"/>
    </row>
    <row r="173" spans="1:11" x14ac:dyDescent="0.25">
      <c r="A173" s="20">
        <v>23005</v>
      </c>
      <c r="B173" s="21" t="s">
        <v>68</v>
      </c>
      <c r="C173" s="22" t="s">
        <v>72</v>
      </c>
      <c r="D173" s="33">
        <v>2</v>
      </c>
      <c r="E173" s="21">
        <v>0</v>
      </c>
      <c r="F173" s="101"/>
      <c r="G173" s="102"/>
    </row>
    <row r="174" spans="1:11" x14ac:dyDescent="0.25">
      <c r="A174" s="55">
        <v>23007</v>
      </c>
      <c r="B174" s="56" t="s">
        <v>69</v>
      </c>
      <c r="C174" s="57" t="s">
        <v>108</v>
      </c>
      <c r="D174" s="58">
        <v>1</v>
      </c>
      <c r="E174" s="56">
        <v>0</v>
      </c>
      <c r="F174" s="101"/>
      <c r="G174" s="102"/>
    </row>
    <row r="175" spans="1:11" x14ac:dyDescent="0.25">
      <c r="A175" s="20">
        <v>23009</v>
      </c>
      <c r="B175" s="21" t="s">
        <v>69</v>
      </c>
      <c r="C175" s="22" t="s">
        <v>85</v>
      </c>
      <c r="D175" s="33">
        <v>1</v>
      </c>
      <c r="E175" s="21">
        <v>0</v>
      </c>
      <c r="F175" s="101"/>
      <c r="G175" s="102"/>
    </row>
    <row r="176" spans="1:11" x14ac:dyDescent="0.25">
      <c r="A176" s="55">
        <v>23012</v>
      </c>
      <c r="B176" s="56" t="s">
        <v>69</v>
      </c>
      <c r="C176" s="57" t="s">
        <v>74</v>
      </c>
      <c r="D176" s="58">
        <v>1</v>
      </c>
      <c r="E176" s="56">
        <v>0</v>
      </c>
      <c r="F176" s="101"/>
      <c r="G176" s="102"/>
    </row>
    <row r="177" spans="1:11" x14ac:dyDescent="0.25">
      <c r="A177" s="20"/>
      <c r="B177" s="21"/>
      <c r="C177" s="22"/>
      <c r="D177" s="33"/>
      <c r="E177" s="21"/>
      <c r="F177" s="101"/>
      <c r="G177" s="102"/>
    </row>
    <row r="178" spans="1:11" x14ac:dyDescent="0.25">
      <c r="A178" s="49" t="s">
        <v>106</v>
      </c>
      <c r="B178" s="51" t="s">
        <v>14</v>
      </c>
      <c r="C178" s="50" t="s">
        <v>15</v>
      </c>
      <c r="D178" s="51">
        <v>0</v>
      </c>
      <c r="E178" s="51">
        <v>0</v>
      </c>
      <c r="F178" s="64">
        <v>0.03</v>
      </c>
      <c r="G178" s="65">
        <v>0</v>
      </c>
    </row>
    <row r="179" spans="1:11" x14ac:dyDescent="0.25">
      <c r="A179" s="15"/>
      <c r="B179" s="13"/>
      <c r="C179" s="13"/>
      <c r="D179" s="63">
        <f>SUM(D171:D176)</f>
        <v>13</v>
      </c>
      <c r="E179" s="63">
        <f>D171*E171+D172*E172+D173*E173+D174*E174+D175*E175+D176*E176</f>
        <v>0</v>
      </c>
      <c r="F179" s="13"/>
      <c r="G179" s="13"/>
    </row>
    <row r="180" spans="1:11" x14ac:dyDescent="0.25">
      <c r="A180" s="28">
        <v>24000</v>
      </c>
      <c r="B180" s="14" t="s">
        <v>109</v>
      </c>
      <c r="C180" s="14"/>
      <c r="D180" s="14"/>
      <c r="E180" s="14"/>
      <c r="F180" s="14"/>
      <c r="G180" s="14"/>
    </row>
    <row r="181" spans="1:11" s="8" customFormat="1" ht="8.25" x14ac:dyDescent="0.15">
      <c r="A181" s="17"/>
      <c r="B181" s="19"/>
      <c r="C181" s="19"/>
      <c r="D181" s="19"/>
      <c r="E181" s="19"/>
      <c r="F181" s="19"/>
      <c r="G181" s="19"/>
      <c r="H181" s="7"/>
      <c r="I181" s="7"/>
      <c r="J181" s="6"/>
      <c r="K181" s="6"/>
    </row>
    <row r="182" spans="1:11" x14ac:dyDescent="0.25">
      <c r="A182" s="49"/>
      <c r="B182" s="50"/>
      <c r="C182" s="50" t="s">
        <v>17</v>
      </c>
      <c r="D182" s="51" t="s">
        <v>18</v>
      </c>
      <c r="E182" s="51" t="s">
        <v>20</v>
      </c>
      <c r="F182" s="51" t="s">
        <v>21</v>
      </c>
      <c r="G182" s="52" t="s">
        <v>19</v>
      </c>
    </row>
    <row r="183" spans="1:11" x14ac:dyDescent="0.25">
      <c r="A183" s="20" t="s">
        <v>110</v>
      </c>
      <c r="B183" s="21" t="s">
        <v>67</v>
      </c>
      <c r="C183" s="22" t="s">
        <v>113</v>
      </c>
      <c r="D183" s="33">
        <v>4</v>
      </c>
      <c r="E183" s="21">
        <v>0</v>
      </c>
      <c r="F183" s="101"/>
      <c r="G183" s="102"/>
    </row>
    <row r="184" spans="1:11" x14ac:dyDescent="0.25">
      <c r="A184" s="55" t="s">
        <v>111</v>
      </c>
      <c r="B184" s="56" t="s">
        <v>67</v>
      </c>
      <c r="C184" s="57" t="s">
        <v>89</v>
      </c>
      <c r="D184" s="58">
        <v>4</v>
      </c>
      <c r="E184" s="56">
        <v>0</v>
      </c>
      <c r="F184" s="101"/>
      <c r="G184" s="102"/>
    </row>
    <row r="185" spans="1:11" x14ac:dyDescent="0.25">
      <c r="A185" s="20">
        <v>24005</v>
      </c>
      <c r="B185" s="21" t="s">
        <v>68</v>
      </c>
      <c r="C185" s="22" t="s">
        <v>72</v>
      </c>
      <c r="D185" s="33">
        <v>2</v>
      </c>
      <c r="E185" s="21">
        <v>0</v>
      </c>
      <c r="F185" s="101"/>
      <c r="G185" s="102"/>
    </row>
    <row r="186" spans="1:11" x14ac:dyDescent="0.25">
      <c r="A186" s="55">
        <v>24007</v>
      </c>
      <c r="B186" s="56" t="s">
        <v>69</v>
      </c>
      <c r="C186" s="57" t="s">
        <v>114</v>
      </c>
      <c r="D186" s="58">
        <v>1</v>
      </c>
      <c r="E186" s="56">
        <v>0</v>
      </c>
      <c r="F186" s="101"/>
      <c r="G186" s="102"/>
    </row>
    <row r="187" spans="1:11" x14ac:dyDescent="0.25">
      <c r="A187" s="20">
        <v>24009</v>
      </c>
      <c r="B187" s="21" t="s">
        <v>69</v>
      </c>
      <c r="C187" s="22" t="s">
        <v>83</v>
      </c>
      <c r="D187" s="33">
        <v>1</v>
      </c>
      <c r="E187" s="21">
        <v>0</v>
      </c>
      <c r="F187" s="101"/>
      <c r="G187" s="102"/>
    </row>
    <row r="188" spans="1:11" x14ac:dyDescent="0.25">
      <c r="A188" s="55">
        <v>24012</v>
      </c>
      <c r="B188" s="56" t="s">
        <v>69</v>
      </c>
      <c r="C188" s="57" t="s">
        <v>115</v>
      </c>
      <c r="D188" s="58">
        <v>1</v>
      </c>
      <c r="E188" s="56">
        <v>0</v>
      </c>
      <c r="F188" s="101"/>
      <c r="G188" s="102"/>
    </row>
    <row r="189" spans="1:11" x14ac:dyDescent="0.25">
      <c r="A189" s="20"/>
      <c r="B189" s="21"/>
      <c r="C189" s="22"/>
      <c r="D189" s="33"/>
      <c r="E189" s="21"/>
      <c r="F189" s="101"/>
      <c r="G189" s="102"/>
    </row>
    <row r="190" spans="1:11" x14ac:dyDescent="0.25">
      <c r="A190" s="49" t="s">
        <v>112</v>
      </c>
      <c r="B190" s="51" t="s">
        <v>14</v>
      </c>
      <c r="C190" s="50" t="s">
        <v>15</v>
      </c>
      <c r="D190" s="51">
        <v>0</v>
      </c>
      <c r="E190" s="51">
        <v>0</v>
      </c>
      <c r="F190" s="64">
        <v>0.03</v>
      </c>
      <c r="G190" s="65">
        <v>0</v>
      </c>
    </row>
    <row r="191" spans="1:11" x14ac:dyDescent="0.25">
      <c r="A191" s="15"/>
      <c r="B191" s="13"/>
      <c r="C191" s="13"/>
      <c r="D191" s="63">
        <f>SUM(D183:D188)</f>
        <v>13</v>
      </c>
      <c r="E191" s="63">
        <f>D183*E183+D184*E184+D185*E185+D186*E186+D187*E187+D188*E188</f>
        <v>0</v>
      </c>
      <c r="F191" s="13"/>
      <c r="G191" s="13"/>
    </row>
    <row r="192" spans="1:11" x14ac:dyDescent="0.25">
      <c r="A192" s="28">
        <v>25000</v>
      </c>
      <c r="B192" s="14" t="s">
        <v>116</v>
      </c>
      <c r="C192" s="14"/>
      <c r="D192" s="14"/>
      <c r="E192" s="14"/>
      <c r="F192" s="14"/>
      <c r="G192" s="14"/>
    </row>
    <row r="193" spans="1:11" s="8" customFormat="1" ht="8.25" x14ac:dyDescent="0.15">
      <c r="A193" s="17"/>
      <c r="B193" s="19"/>
      <c r="C193" s="19"/>
      <c r="D193" s="19"/>
      <c r="E193" s="19"/>
      <c r="F193" s="19"/>
      <c r="G193" s="19"/>
      <c r="H193" s="7"/>
      <c r="I193" s="7"/>
      <c r="J193" s="6"/>
      <c r="K193" s="6"/>
    </row>
    <row r="194" spans="1:11" x14ac:dyDescent="0.25">
      <c r="A194" s="49"/>
      <c r="B194" s="50"/>
      <c r="C194" s="50" t="s">
        <v>17</v>
      </c>
      <c r="D194" s="51" t="s">
        <v>18</v>
      </c>
      <c r="E194" s="51" t="s">
        <v>20</v>
      </c>
      <c r="F194" s="51" t="s">
        <v>21</v>
      </c>
      <c r="G194" s="52" t="s">
        <v>19</v>
      </c>
    </row>
    <row r="195" spans="1:11" x14ac:dyDescent="0.25">
      <c r="A195" s="20" t="s">
        <v>117</v>
      </c>
      <c r="B195" s="21" t="s">
        <v>67</v>
      </c>
      <c r="C195" s="67" t="s">
        <v>120</v>
      </c>
      <c r="D195" s="33">
        <v>4</v>
      </c>
      <c r="E195" s="21">
        <v>0</v>
      </c>
      <c r="F195" s="101"/>
      <c r="G195" s="102"/>
    </row>
    <row r="196" spans="1:11" x14ac:dyDescent="0.25">
      <c r="A196" s="55" t="s">
        <v>118</v>
      </c>
      <c r="B196" s="56" t="s">
        <v>67</v>
      </c>
      <c r="C196" s="57" t="s">
        <v>70</v>
      </c>
      <c r="D196" s="58">
        <v>4</v>
      </c>
      <c r="E196" s="56">
        <v>0</v>
      </c>
      <c r="F196" s="101"/>
      <c r="G196" s="102"/>
    </row>
    <row r="197" spans="1:11" x14ac:dyDescent="0.25">
      <c r="A197" s="20">
        <v>25005</v>
      </c>
      <c r="B197" s="21" t="s">
        <v>68</v>
      </c>
      <c r="C197" s="22" t="s">
        <v>72</v>
      </c>
      <c r="D197" s="33">
        <v>2</v>
      </c>
      <c r="E197" s="21">
        <v>0</v>
      </c>
      <c r="F197" s="101"/>
      <c r="G197" s="102"/>
    </row>
    <row r="198" spans="1:11" x14ac:dyDescent="0.25">
      <c r="A198" s="55">
        <v>25007</v>
      </c>
      <c r="B198" s="56" t="s">
        <v>69</v>
      </c>
      <c r="C198" s="57" t="s">
        <v>92</v>
      </c>
      <c r="D198" s="58">
        <v>1</v>
      </c>
      <c r="E198" s="56">
        <v>0</v>
      </c>
      <c r="F198" s="101"/>
      <c r="G198" s="102"/>
    </row>
    <row r="199" spans="1:11" x14ac:dyDescent="0.25">
      <c r="A199" s="20">
        <v>25009</v>
      </c>
      <c r="B199" s="21" t="s">
        <v>69</v>
      </c>
      <c r="C199" s="22" t="s">
        <v>102</v>
      </c>
      <c r="D199" s="33">
        <v>1</v>
      </c>
      <c r="E199" s="21">
        <v>0</v>
      </c>
      <c r="F199" s="101"/>
      <c r="G199" s="102"/>
    </row>
    <row r="200" spans="1:11" x14ac:dyDescent="0.25">
      <c r="A200" s="55">
        <v>25012</v>
      </c>
      <c r="B200" s="56" t="s">
        <v>69</v>
      </c>
      <c r="C200" s="57" t="s">
        <v>74</v>
      </c>
      <c r="D200" s="58">
        <v>1</v>
      </c>
      <c r="E200" s="56">
        <v>0</v>
      </c>
      <c r="F200" s="101"/>
      <c r="G200" s="102"/>
    </row>
    <row r="201" spans="1:11" x14ac:dyDescent="0.25">
      <c r="A201" s="20"/>
      <c r="B201" s="21"/>
      <c r="C201" s="22"/>
      <c r="D201" s="33"/>
      <c r="E201" s="21"/>
      <c r="F201" s="101"/>
      <c r="G201" s="102"/>
    </row>
    <row r="202" spans="1:11" x14ac:dyDescent="0.25">
      <c r="A202" s="49" t="s">
        <v>119</v>
      </c>
      <c r="B202" s="51" t="s">
        <v>14</v>
      </c>
      <c r="C202" s="50" t="s">
        <v>15</v>
      </c>
      <c r="D202" s="51">
        <v>0</v>
      </c>
      <c r="E202" s="51">
        <v>0</v>
      </c>
      <c r="F202" s="64">
        <v>0.03</v>
      </c>
      <c r="G202" s="65">
        <v>0</v>
      </c>
    </row>
    <row r="203" spans="1:11" x14ac:dyDescent="0.25">
      <c r="A203" s="15"/>
      <c r="B203" s="13"/>
      <c r="C203" s="13"/>
      <c r="D203" s="63">
        <f>SUM(D195:D200)</f>
        <v>13</v>
      </c>
      <c r="E203" s="63">
        <f>D195*E195+D196*E196+D197*E197+D198*E198+D199*E199+D200*E200</f>
        <v>0</v>
      </c>
      <c r="F203" s="13"/>
      <c r="G203" s="13"/>
    </row>
    <row r="204" spans="1:11" x14ac:dyDescent="0.25">
      <c r="A204" s="15"/>
      <c r="B204" s="13"/>
      <c r="C204" s="13"/>
      <c r="D204" s="13"/>
      <c r="E204" s="13"/>
      <c r="F204" s="13"/>
      <c r="G204" s="13"/>
    </row>
    <row r="205" spans="1:11" x14ac:dyDescent="0.25">
      <c r="A205" s="15"/>
      <c r="B205" s="13"/>
      <c r="C205" s="13"/>
      <c r="D205" s="13"/>
      <c r="E205" s="13"/>
      <c r="F205" s="13"/>
      <c r="G205" s="13"/>
    </row>
    <row r="206" spans="1:11" x14ac:dyDescent="0.25">
      <c r="A206" s="15"/>
      <c r="B206" s="13"/>
      <c r="C206" s="13"/>
      <c r="D206" s="13"/>
      <c r="E206" s="13"/>
      <c r="F206" s="13"/>
      <c r="G206" s="13"/>
    </row>
    <row r="207" spans="1:11" x14ac:dyDescent="0.25">
      <c r="A207" s="28">
        <v>26000</v>
      </c>
      <c r="B207" s="14" t="s">
        <v>121</v>
      </c>
      <c r="C207" s="14"/>
      <c r="D207" s="14"/>
      <c r="E207" s="14"/>
      <c r="F207" s="14"/>
      <c r="G207" s="14"/>
    </row>
    <row r="208" spans="1:11" s="8" customFormat="1" ht="8.25" x14ac:dyDescent="0.15">
      <c r="A208" s="17"/>
      <c r="B208" s="19"/>
      <c r="C208" s="19"/>
      <c r="D208" s="19"/>
      <c r="E208" s="19"/>
      <c r="F208" s="19"/>
      <c r="G208" s="19"/>
      <c r="H208" s="7"/>
      <c r="I208" s="7"/>
      <c r="J208" s="6"/>
      <c r="K208" s="6"/>
    </row>
    <row r="209" spans="1:11" x14ac:dyDescent="0.25">
      <c r="A209" s="49"/>
      <c r="B209" s="50"/>
      <c r="C209" s="50" t="s">
        <v>17</v>
      </c>
      <c r="D209" s="51" t="s">
        <v>18</v>
      </c>
      <c r="E209" s="51" t="s">
        <v>20</v>
      </c>
      <c r="F209" s="51" t="s">
        <v>21</v>
      </c>
      <c r="G209" s="52" t="s">
        <v>19</v>
      </c>
    </row>
    <row r="210" spans="1:11" x14ac:dyDescent="0.25">
      <c r="A210" s="20" t="s">
        <v>122</v>
      </c>
      <c r="B210" s="21" t="s">
        <v>67</v>
      </c>
      <c r="C210" s="22" t="s">
        <v>125</v>
      </c>
      <c r="D210" s="33">
        <v>4</v>
      </c>
      <c r="E210" s="21">
        <v>0</v>
      </c>
      <c r="F210" s="103"/>
      <c r="G210" s="104"/>
    </row>
    <row r="211" spans="1:11" x14ac:dyDescent="0.25">
      <c r="A211" s="55" t="s">
        <v>123</v>
      </c>
      <c r="B211" s="56" t="s">
        <v>67</v>
      </c>
      <c r="C211" s="57" t="s">
        <v>126</v>
      </c>
      <c r="D211" s="58">
        <v>4</v>
      </c>
      <c r="E211" s="56">
        <v>0</v>
      </c>
      <c r="F211" s="103"/>
      <c r="G211" s="104"/>
    </row>
    <row r="212" spans="1:11" x14ac:dyDescent="0.25">
      <c r="A212" s="20">
        <v>26005</v>
      </c>
      <c r="B212" s="21" t="s">
        <v>68</v>
      </c>
      <c r="C212" s="22" t="s">
        <v>72</v>
      </c>
      <c r="D212" s="33">
        <v>2</v>
      </c>
      <c r="E212" s="21">
        <v>0</v>
      </c>
      <c r="F212" s="103"/>
      <c r="G212" s="104"/>
    </row>
    <row r="213" spans="1:11" x14ac:dyDescent="0.25">
      <c r="A213" s="55">
        <v>26007</v>
      </c>
      <c r="B213" s="56" t="s">
        <v>69</v>
      </c>
      <c r="C213" s="57" t="s">
        <v>85</v>
      </c>
      <c r="D213" s="58">
        <v>1</v>
      </c>
      <c r="E213" s="56">
        <v>0</v>
      </c>
      <c r="F213" s="103"/>
      <c r="G213" s="104"/>
    </row>
    <row r="214" spans="1:11" x14ac:dyDescent="0.25">
      <c r="A214" s="20">
        <v>26009</v>
      </c>
      <c r="B214" s="21" t="s">
        <v>69</v>
      </c>
      <c r="C214" s="22" t="s">
        <v>127</v>
      </c>
      <c r="D214" s="33">
        <v>1</v>
      </c>
      <c r="E214" s="21">
        <v>0</v>
      </c>
      <c r="F214" s="103"/>
      <c r="G214" s="104"/>
    </row>
    <row r="215" spans="1:11" x14ac:dyDescent="0.25">
      <c r="A215" s="55">
        <v>26012</v>
      </c>
      <c r="B215" s="56" t="s">
        <v>69</v>
      </c>
      <c r="C215" s="57" t="s">
        <v>128</v>
      </c>
      <c r="D215" s="58">
        <v>1</v>
      </c>
      <c r="E215" s="56">
        <v>0</v>
      </c>
      <c r="F215" s="103"/>
      <c r="G215" s="104"/>
    </row>
    <row r="216" spans="1:11" x14ac:dyDescent="0.25">
      <c r="A216" s="20"/>
      <c r="B216" s="21"/>
      <c r="C216" s="22"/>
      <c r="D216" s="33"/>
      <c r="E216" s="21"/>
      <c r="F216" s="103"/>
      <c r="G216" s="104"/>
    </row>
    <row r="217" spans="1:11" x14ac:dyDescent="0.25">
      <c r="A217" s="49" t="s">
        <v>124</v>
      </c>
      <c r="B217" s="51" t="s">
        <v>14</v>
      </c>
      <c r="C217" s="50" t="s">
        <v>15</v>
      </c>
      <c r="D217" s="51">
        <v>0</v>
      </c>
      <c r="E217" s="51">
        <v>0</v>
      </c>
      <c r="F217" s="64">
        <v>0.03</v>
      </c>
      <c r="G217" s="65">
        <v>0</v>
      </c>
    </row>
    <row r="218" spans="1:11" x14ac:dyDescent="0.25">
      <c r="A218" s="15"/>
      <c r="B218" s="13"/>
      <c r="C218" s="13"/>
      <c r="D218" s="63">
        <f>SUM(D210:D215)</f>
        <v>13</v>
      </c>
      <c r="E218" s="63">
        <f>D210*E210+D211*E211+D212*E212+D213*E213+D214*E214+D215*E215</f>
        <v>0</v>
      </c>
      <c r="F218" s="13"/>
      <c r="G218" s="13"/>
    </row>
    <row r="219" spans="1:11" x14ac:dyDescent="0.25">
      <c r="A219" s="28">
        <v>27000</v>
      </c>
      <c r="B219" s="14" t="s">
        <v>129</v>
      </c>
      <c r="C219" s="14"/>
      <c r="D219" s="14"/>
      <c r="E219" s="14"/>
      <c r="F219" s="14"/>
      <c r="G219" s="14"/>
    </row>
    <row r="220" spans="1:11" s="8" customFormat="1" ht="8.25" x14ac:dyDescent="0.15">
      <c r="A220" s="17"/>
      <c r="B220" s="19"/>
      <c r="C220" s="19"/>
      <c r="D220" s="19"/>
      <c r="E220" s="19"/>
      <c r="F220" s="19"/>
      <c r="G220" s="19"/>
      <c r="H220" s="7"/>
      <c r="I220" s="7"/>
      <c r="J220" s="6"/>
      <c r="K220" s="6"/>
    </row>
    <row r="221" spans="1:11" x14ac:dyDescent="0.25">
      <c r="A221" s="49"/>
      <c r="B221" s="50"/>
      <c r="C221" s="50" t="s">
        <v>17</v>
      </c>
      <c r="D221" s="51" t="s">
        <v>18</v>
      </c>
      <c r="E221" s="51" t="s">
        <v>20</v>
      </c>
      <c r="F221" s="51" t="s">
        <v>21</v>
      </c>
      <c r="G221" s="52" t="s">
        <v>19</v>
      </c>
    </row>
    <row r="222" spans="1:11" x14ac:dyDescent="0.25">
      <c r="A222" s="20">
        <v>27001</v>
      </c>
      <c r="B222" s="21" t="s">
        <v>1</v>
      </c>
      <c r="C222" s="22" t="s">
        <v>130</v>
      </c>
      <c r="D222" s="33">
        <v>1</v>
      </c>
      <c r="E222" s="21">
        <v>0</v>
      </c>
      <c r="F222" s="103"/>
      <c r="G222" s="104"/>
    </row>
    <row r="223" spans="1:11" x14ac:dyDescent="0.25">
      <c r="A223" s="55">
        <v>27002</v>
      </c>
      <c r="B223" s="56" t="s">
        <v>1</v>
      </c>
      <c r="C223" s="57" t="s">
        <v>131</v>
      </c>
      <c r="D223" s="58">
        <v>1</v>
      </c>
      <c r="E223" s="56">
        <v>0</v>
      </c>
      <c r="F223" s="103"/>
      <c r="G223" s="104"/>
    </row>
    <row r="224" spans="1:11" x14ac:dyDescent="0.25">
      <c r="A224" s="20">
        <v>27003</v>
      </c>
      <c r="B224" s="21" t="s">
        <v>133</v>
      </c>
      <c r="C224" s="22" t="s">
        <v>132</v>
      </c>
      <c r="D224" s="33">
        <v>1</v>
      </c>
      <c r="E224" s="21">
        <v>0</v>
      </c>
      <c r="F224" s="103"/>
      <c r="G224" s="104"/>
    </row>
    <row r="225" spans="1:11" x14ac:dyDescent="0.25">
      <c r="A225" s="49">
        <v>27010</v>
      </c>
      <c r="B225" s="51"/>
      <c r="C225" s="50" t="s">
        <v>139</v>
      </c>
      <c r="D225" s="51">
        <v>0</v>
      </c>
      <c r="E225" s="51">
        <v>0</v>
      </c>
      <c r="F225" s="64">
        <v>0</v>
      </c>
      <c r="G225" s="65">
        <v>0</v>
      </c>
    </row>
    <row r="226" spans="1:11" x14ac:dyDescent="0.25">
      <c r="A226" s="15"/>
      <c r="B226" s="13"/>
      <c r="C226" s="13"/>
      <c r="D226" s="62">
        <f>SUM(D222:D224)</f>
        <v>3</v>
      </c>
      <c r="E226" s="63">
        <f>D222*E222+D223*E223+D224*E224</f>
        <v>0</v>
      </c>
      <c r="F226" s="63"/>
      <c r="G226" s="13"/>
    </row>
    <row r="227" spans="1:11" x14ac:dyDescent="0.25">
      <c r="A227" s="28">
        <v>28000</v>
      </c>
      <c r="B227" s="14" t="s">
        <v>254</v>
      </c>
      <c r="C227" s="14"/>
      <c r="D227" s="14"/>
      <c r="E227" s="14"/>
      <c r="F227" s="14"/>
      <c r="G227" s="14"/>
    </row>
    <row r="228" spans="1:11" s="8" customFormat="1" ht="8.25" x14ac:dyDescent="0.15">
      <c r="A228" s="17"/>
      <c r="B228" s="19"/>
      <c r="C228" s="19"/>
      <c r="D228" s="19"/>
      <c r="E228" s="19"/>
      <c r="F228" s="19"/>
      <c r="G228" s="19"/>
      <c r="H228" s="7"/>
      <c r="I228" s="7"/>
      <c r="J228" s="6"/>
      <c r="K228" s="6"/>
    </row>
    <row r="229" spans="1:11" x14ac:dyDescent="0.25">
      <c r="A229" s="49"/>
      <c r="B229" s="50"/>
      <c r="C229" s="50" t="s">
        <v>17</v>
      </c>
      <c r="D229" s="51" t="s">
        <v>18</v>
      </c>
      <c r="E229" s="51" t="s">
        <v>20</v>
      </c>
      <c r="F229" s="51" t="s">
        <v>21</v>
      </c>
      <c r="G229" s="52" t="s">
        <v>19</v>
      </c>
    </row>
    <row r="230" spans="1:11" x14ac:dyDescent="0.25">
      <c r="A230" s="20">
        <v>28001</v>
      </c>
      <c r="B230" s="21" t="s">
        <v>134</v>
      </c>
      <c r="C230" s="22" t="s">
        <v>138</v>
      </c>
      <c r="D230" s="41">
        <v>0.75</v>
      </c>
      <c r="E230" s="21">
        <v>0</v>
      </c>
      <c r="F230" s="103"/>
      <c r="G230" s="104"/>
    </row>
    <row r="231" spans="1:11" x14ac:dyDescent="0.25">
      <c r="A231" s="55">
        <v>28002</v>
      </c>
      <c r="B231" s="56" t="s">
        <v>135</v>
      </c>
      <c r="C231" s="57" t="s">
        <v>136</v>
      </c>
      <c r="D231" s="58">
        <v>5.5</v>
      </c>
      <c r="E231" s="56">
        <v>0</v>
      </c>
      <c r="F231" s="103"/>
      <c r="G231" s="104"/>
    </row>
    <row r="232" spans="1:11" x14ac:dyDescent="0.25">
      <c r="A232" s="20">
        <v>28003</v>
      </c>
      <c r="B232" s="21" t="s">
        <v>134</v>
      </c>
      <c r="C232" s="22" t="s">
        <v>137</v>
      </c>
      <c r="D232" s="41">
        <v>0.75</v>
      </c>
      <c r="E232" s="21">
        <v>0</v>
      </c>
      <c r="F232" s="103"/>
      <c r="G232" s="104"/>
    </row>
    <row r="233" spans="1:11" x14ac:dyDescent="0.25">
      <c r="A233" s="68" t="s">
        <v>40</v>
      </c>
      <c r="B233" s="51"/>
      <c r="C233" s="50" t="s">
        <v>140</v>
      </c>
      <c r="D233" s="51">
        <v>0</v>
      </c>
      <c r="E233" s="51">
        <v>0</v>
      </c>
      <c r="F233" s="64">
        <v>0</v>
      </c>
      <c r="G233" s="65">
        <v>0</v>
      </c>
    </row>
    <row r="234" spans="1:11" x14ac:dyDescent="0.25">
      <c r="A234" s="15"/>
      <c r="B234" s="13"/>
      <c r="C234" s="13"/>
      <c r="D234" s="69">
        <f>D230+D231+D232</f>
        <v>7</v>
      </c>
      <c r="E234" s="63">
        <f>D230*E230+D231*E231+D232*E232</f>
        <v>0</v>
      </c>
      <c r="F234" s="13"/>
      <c r="G234" s="13"/>
    </row>
    <row r="235" spans="1:11" x14ac:dyDescent="0.25">
      <c r="A235" s="15"/>
      <c r="B235" s="13"/>
      <c r="C235" s="13"/>
      <c r="D235" s="13"/>
      <c r="E235" s="13"/>
      <c r="F235" s="13"/>
      <c r="G235" s="13"/>
    </row>
    <row r="236" spans="1:11" x14ac:dyDescent="0.25">
      <c r="A236" s="15"/>
      <c r="B236" s="44" t="s">
        <v>246</v>
      </c>
      <c r="C236" s="45"/>
      <c r="D236" s="45"/>
      <c r="E236" s="13"/>
      <c r="F236" s="13"/>
      <c r="G236" s="13"/>
    </row>
    <row r="237" spans="1:11" x14ac:dyDescent="0.25">
      <c r="A237" s="15"/>
      <c r="B237" s="45"/>
      <c r="C237" s="45"/>
      <c r="D237" s="45"/>
      <c r="E237" s="13"/>
      <c r="F237" s="13"/>
      <c r="G237" s="13"/>
    </row>
    <row r="238" spans="1:11" x14ac:dyDescent="0.25">
      <c r="A238" s="15"/>
      <c r="B238" s="45" t="s">
        <v>240</v>
      </c>
      <c r="C238" s="45"/>
      <c r="D238" s="46">
        <f>D114+D126+D138+D150+D167+D179+D191+D203+D218+D226+D234</f>
        <v>120</v>
      </c>
      <c r="E238" s="13"/>
      <c r="F238" s="13"/>
      <c r="G238" s="13"/>
    </row>
    <row r="239" spans="1:11" x14ac:dyDescent="0.25">
      <c r="A239" s="15"/>
      <c r="B239" s="45" t="s">
        <v>241</v>
      </c>
      <c r="C239" s="45"/>
      <c r="D239" s="46">
        <f>E114+E126+E138+E150+E167+E179+E191+E203+E218+E226+E234</f>
        <v>0</v>
      </c>
      <c r="E239" s="13"/>
      <c r="F239" s="13"/>
      <c r="G239" s="13"/>
    </row>
    <row r="240" spans="1:11" x14ac:dyDescent="0.25">
      <c r="A240" s="15"/>
      <c r="B240" s="45"/>
      <c r="C240" s="45"/>
      <c r="D240" s="45"/>
      <c r="E240" s="13"/>
      <c r="F240" s="13"/>
      <c r="G240" s="13"/>
    </row>
    <row r="241" spans="1:7" x14ac:dyDescent="0.25">
      <c r="A241" s="15"/>
      <c r="B241" s="45" t="s">
        <v>251</v>
      </c>
      <c r="C241" s="45"/>
      <c r="D241" s="47">
        <f>F110+F111+F125+F137+F149+F166+F178+F190+F202+F217+F225+F233</f>
        <v>0.30000000000000004</v>
      </c>
      <c r="E241" s="13"/>
      <c r="F241" s="13"/>
      <c r="G241" s="13"/>
    </row>
    <row r="242" spans="1:7" x14ac:dyDescent="0.25">
      <c r="A242" s="15"/>
      <c r="B242" s="45" t="s">
        <v>252</v>
      </c>
      <c r="C242" s="45"/>
      <c r="D242" s="48">
        <f>F110*E110+F111*E111+F125*E125+F137*E137+F149*E149+F166*E166+F178*E178+F190*E190+F202*E202+F217*E217+F225*E225+F233*E233</f>
        <v>0</v>
      </c>
      <c r="E242" s="13"/>
      <c r="F242" s="13"/>
      <c r="G242" s="13"/>
    </row>
    <row r="243" spans="1:7" x14ac:dyDescent="0.25">
      <c r="A243" s="15"/>
      <c r="B243" s="45"/>
      <c r="C243" s="45"/>
      <c r="D243" s="45"/>
      <c r="E243" s="13"/>
      <c r="F243" s="13"/>
      <c r="G243" s="13"/>
    </row>
    <row r="244" spans="1:7" x14ac:dyDescent="0.25">
      <c r="A244" s="15"/>
      <c r="B244" s="45" t="s">
        <v>247</v>
      </c>
      <c r="C244" s="45"/>
      <c r="D244" s="45" t="e">
        <f>(F110*G110+F111*G111+F125*G125+F137*G137+F149*G149+F166*G166+F178*G178+F190*G190+F202*G202+F217*G217+F225*G225+F233*G233)/D242</f>
        <v>#DIV/0!</v>
      </c>
      <c r="E244" s="13"/>
      <c r="F244" s="13"/>
      <c r="G244" s="13"/>
    </row>
    <row r="245" spans="1:7" x14ac:dyDescent="0.25">
      <c r="A245" s="15"/>
      <c r="B245" s="13"/>
      <c r="C245" s="13"/>
      <c r="D245" s="13"/>
      <c r="E245" s="13"/>
      <c r="F245" s="13"/>
      <c r="G245" s="13"/>
    </row>
    <row r="246" spans="1:7" x14ac:dyDescent="0.25">
      <c r="A246" s="15"/>
      <c r="B246" s="13"/>
      <c r="C246" s="13"/>
      <c r="D246" s="13"/>
      <c r="E246" s="13"/>
      <c r="F246" s="13"/>
      <c r="G246" s="13"/>
    </row>
    <row r="247" spans="1:7" x14ac:dyDescent="0.25">
      <c r="A247" s="15"/>
      <c r="B247" s="13"/>
      <c r="C247" s="13"/>
      <c r="D247" s="13"/>
      <c r="E247" s="13"/>
      <c r="F247" s="13"/>
      <c r="G247" s="13"/>
    </row>
    <row r="248" spans="1:7" x14ac:dyDescent="0.25">
      <c r="A248" s="15"/>
      <c r="B248" s="13"/>
      <c r="C248" s="13"/>
      <c r="D248" s="13"/>
      <c r="E248" s="13"/>
      <c r="F248" s="13"/>
      <c r="G248" s="13"/>
    </row>
    <row r="249" spans="1:7" x14ac:dyDescent="0.25">
      <c r="A249" s="15"/>
      <c r="B249" s="13"/>
      <c r="C249" s="13"/>
      <c r="D249" s="13"/>
      <c r="E249" s="13"/>
      <c r="F249" s="13"/>
      <c r="G249" s="13"/>
    </row>
    <row r="250" spans="1:7" x14ac:dyDescent="0.25">
      <c r="A250" s="15"/>
      <c r="B250" s="13"/>
      <c r="C250" s="13"/>
      <c r="D250" s="13"/>
      <c r="E250" s="13"/>
      <c r="F250" s="13"/>
      <c r="G250" s="13"/>
    </row>
    <row r="251" spans="1:7" x14ac:dyDescent="0.25">
      <c r="A251" s="15"/>
      <c r="B251" s="13"/>
      <c r="C251" s="13"/>
      <c r="D251" s="13"/>
      <c r="E251" s="13"/>
      <c r="F251" s="13"/>
      <c r="G251" s="13"/>
    </row>
    <row r="252" spans="1:7" x14ac:dyDescent="0.25">
      <c r="A252" s="15"/>
      <c r="B252" s="13"/>
      <c r="C252" s="13"/>
      <c r="D252" s="13"/>
      <c r="E252" s="13"/>
      <c r="F252" s="13"/>
      <c r="G252" s="13"/>
    </row>
    <row r="253" spans="1:7" x14ac:dyDescent="0.25">
      <c r="A253" s="15"/>
      <c r="B253" s="13"/>
      <c r="C253" s="13"/>
      <c r="D253" s="13"/>
      <c r="E253" s="13"/>
      <c r="F253" s="13"/>
      <c r="G253" s="13"/>
    </row>
    <row r="254" spans="1:7" x14ac:dyDescent="0.25">
      <c r="A254" s="15"/>
      <c r="B254" s="13"/>
      <c r="C254" s="13"/>
      <c r="D254" s="13"/>
      <c r="E254" s="13"/>
      <c r="F254" s="13"/>
      <c r="G254" s="13"/>
    </row>
    <row r="255" spans="1:7" x14ac:dyDescent="0.25">
      <c r="A255" s="15"/>
      <c r="B255" s="13"/>
      <c r="C255" s="13"/>
      <c r="D255" s="13"/>
      <c r="E255" s="13"/>
      <c r="F255" s="13"/>
      <c r="G255" s="13"/>
    </row>
    <row r="256" spans="1:7" x14ac:dyDescent="0.25">
      <c r="A256" s="15"/>
      <c r="B256" s="13"/>
      <c r="C256" s="13"/>
      <c r="D256" s="13"/>
      <c r="E256" s="13"/>
      <c r="F256" s="13"/>
      <c r="G256" s="13"/>
    </row>
    <row r="257" spans="1:11" x14ac:dyDescent="0.25">
      <c r="A257" s="15"/>
      <c r="B257" s="13"/>
      <c r="C257" s="13"/>
      <c r="D257" s="13"/>
      <c r="E257" s="13"/>
      <c r="F257" s="13"/>
      <c r="G257" s="13"/>
    </row>
    <row r="258" spans="1:11" x14ac:dyDescent="0.25">
      <c r="A258" s="15"/>
      <c r="B258" s="14" t="s">
        <v>141</v>
      </c>
      <c r="C258" s="13"/>
      <c r="D258" s="13"/>
      <c r="E258" s="13"/>
      <c r="F258" s="13"/>
      <c r="G258" s="13"/>
    </row>
    <row r="259" spans="1:11" x14ac:dyDescent="0.25">
      <c r="A259" s="15"/>
      <c r="B259" s="13"/>
      <c r="C259" s="13"/>
      <c r="D259" s="13"/>
      <c r="E259" s="13"/>
      <c r="F259" s="13"/>
      <c r="G259" s="13"/>
    </row>
    <row r="260" spans="1:11" x14ac:dyDescent="0.25">
      <c r="A260" s="28" t="s">
        <v>142</v>
      </c>
      <c r="B260" s="14" t="s">
        <v>258</v>
      </c>
      <c r="C260" s="14"/>
      <c r="D260" s="14"/>
      <c r="E260" s="14"/>
      <c r="F260" s="14"/>
      <c r="G260" s="14"/>
    </row>
    <row r="261" spans="1:11" s="8" customFormat="1" ht="8.25" x14ac:dyDescent="0.15">
      <c r="A261" s="17"/>
      <c r="B261" s="19"/>
      <c r="C261" s="19"/>
      <c r="D261" s="19"/>
      <c r="E261" s="19"/>
      <c r="F261" s="19"/>
      <c r="G261" s="19"/>
      <c r="H261" s="7"/>
      <c r="I261" s="7"/>
      <c r="J261" s="6"/>
      <c r="K261" s="6"/>
    </row>
    <row r="262" spans="1:11" x14ac:dyDescent="0.25">
      <c r="A262" s="70"/>
      <c r="B262" s="71"/>
      <c r="C262" s="71" t="s">
        <v>17</v>
      </c>
      <c r="D262" s="72" t="s">
        <v>18</v>
      </c>
      <c r="E262" s="72" t="s">
        <v>20</v>
      </c>
      <c r="F262" s="72" t="s">
        <v>21</v>
      </c>
      <c r="G262" s="73" t="s">
        <v>19</v>
      </c>
    </row>
    <row r="263" spans="1:11" x14ac:dyDescent="0.25">
      <c r="A263" s="20" t="s">
        <v>142</v>
      </c>
      <c r="B263" s="21" t="s">
        <v>61</v>
      </c>
      <c r="C263" s="22" t="s">
        <v>62</v>
      </c>
      <c r="D263" s="33">
        <v>3</v>
      </c>
      <c r="E263" s="21">
        <v>0</v>
      </c>
      <c r="F263" s="53">
        <v>0.03</v>
      </c>
      <c r="G263" s="54">
        <v>0</v>
      </c>
    </row>
    <row r="264" spans="1:11" x14ac:dyDescent="0.25">
      <c r="A264" s="74" t="s">
        <v>142</v>
      </c>
      <c r="B264" s="75" t="s">
        <v>61</v>
      </c>
      <c r="C264" s="76" t="s">
        <v>62</v>
      </c>
      <c r="D264" s="77">
        <v>3</v>
      </c>
      <c r="E264" s="75">
        <v>0</v>
      </c>
      <c r="F264" s="78">
        <v>0.03</v>
      </c>
      <c r="G264" s="79">
        <v>0</v>
      </c>
    </row>
    <row r="265" spans="1:11" x14ac:dyDescent="0.25">
      <c r="A265" s="20" t="s">
        <v>142</v>
      </c>
      <c r="B265" s="21" t="s">
        <v>61</v>
      </c>
      <c r="C265" s="22" t="s">
        <v>62</v>
      </c>
      <c r="D265" s="33">
        <v>3</v>
      </c>
      <c r="E265" s="21">
        <v>0</v>
      </c>
      <c r="F265" s="53">
        <v>0.03</v>
      </c>
      <c r="G265" s="54">
        <v>0</v>
      </c>
    </row>
    <row r="266" spans="1:11" x14ac:dyDescent="0.25">
      <c r="A266" s="105" t="s">
        <v>144</v>
      </c>
      <c r="B266" s="106"/>
      <c r="C266" s="107"/>
      <c r="D266" s="106"/>
      <c r="E266" s="106"/>
      <c r="F266" s="108"/>
      <c r="G266" s="109"/>
    </row>
    <row r="267" spans="1:11" s="11" customFormat="1" x14ac:dyDescent="0.25">
      <c r="A267" s="80"/>
      <c r="B267" s="63"/>
      <c r="C267" s="63"/>
      <c r="D267" s="62">
        <f>D263+D264+D265</f>
        <v>9</v>
      </c>
      <c r="E267" s="63">
        <f>D263*E263+D264*E264+D265*E265</f>
        <v>0</v>
      </c>
      <c r="F267" s="63"/>
      <c r="G267" s="63"/>
      <c r="H267" s="10"/>
      <c r="I267" s="10"/>
      <c r="J267" s="10"/>
      <c r="K267" s="10"/>
    </row>
    <row r="268" spans="1:11" x14ac:dyDescent="0.25">
      <c r="A268" s="28">
        <v>29000</v>
      </c>
      <c r="B268" s="14" t="s">
        <v>143</v>
      </c>
      <c r="C268" s="14"/>
      <c r="D268" s="14"/>
      <c r="E268" s="14"/>
      <c r="F268" s="14"/>
      <c r="G268" s="14"/>
    </row>
    <row r="269" spans="1:11" s="8" customFormat="1" ht="8.25" x14ac:dyDescent="0.15">
      <c r="A269" s="17"/>
      <c r="B269" s="19"/>
      <c r="C269" s="19"/>
      <c r="D269" s="19"/>
      <c r="E269" s="19"/>
      <c r="F269" s="19"/>
      <c r="G269" s="19"/>
      <c r="H269" s="7"/>
      <c r="I269" s="7"/>
      <c r="J269" s="6"/>
      <c r="K269" s="6"/>
    </row>
    <row r="270" spans="1:11" x14ac:dyDescent="0.25">
      <c r="A270" s="70"/>
      <c r="B270" s="71"/>
      <c r="C270" s="71" t="s">
        <v>17</v>
      </c>
      <c r="D270" s="72" t="s">
        <v>18</v>
      </c>
      <c r="E270" s="72" t="s">
        <v>20</v>
      </c>
      <c r="F270" s="72" t="s">
        <v>21</v>
      </c>
      <c r="G270" s="73" t="s">
        <v>19</v>
      </c>
    </row>
    <row r="271" spans="1:11" x14ac:dyDescent="0.25">
      <c r="A271" s="20">
        <v>29001</v>
      </c>
      <c r="B271" s="21" t="s">
        <v>146</v>
      </c>
      <c r="C271" s="22" t="s">
        <v>147</v>
      </c>
      <c r="D271" s="33">
        <v>3</v>
      </c>
      <c r="E271" s="21">
        <v>0</v>
      </c>
      <c r="F271" s="110"/>
      <c r="G271" s="111"/>
    </row>
    <row r="272" spans="1:11" x14ac:dyDescent="0.25">
      <c r="A272" s="74">
        <v>29002</v>
      </c>
      <c r="B272" s="75" t="s">
        <v>146</v>
      </c>
      <c r="C272" s="81" t="s">
        <v>148</v>
      </c>
      <c r="D272" s="77">
        <v>2</v>
      </c>
      <c r="E272" s="75">
        <v>0</v>
      </c>
      <c r="F272" s="114">
        <v>7.4999999999999997E-3</v>
      </c>
      <c r="G272" s="115">
        <v>0</v>
      </c>
    </row>
    <row r="273" spans="1:11" x14ac:dyDescent="0.25">
      <c r="A273" s="20">
        <v>29003</v>
      </c>
      <c r="B273" s="21" t="s">
        <v>68</v>
      </c>
      <c r="C273" s="22" t="s">
        <v>72</v>
      </c>
      <c r="D273" s="33">
        <v>2</v>
      </c>
      <c r="E273" s="21">
        <v>0</v>
      </c>
      <c r="F273" s="112"/>
      <c r="G273" s="111"/>
    </row>
    <row r="274" spans="1:11" x14ac:dyDescent="0.25">
      <c r="A274" s="74">
        <v>29005</v>
      </c>
      <c r="B274" s="75" t="s">
        <v>69</v>
      </c>
      <c r="C274" s="76" t="s">
        <v>169</v>
      </c>
      <c r="D274" s="77">
        <v>1</v>
      </c>
      <c r="E274" s="75">
        <v>0</v>
      </c>
      <c r="F274" s="112"/>
      <c r="G274" s="111"/>
    </row>
    <row r="275" spans="1:11" x14ac:dyDescent="0.25">
      <c r="A275" s="20">
        <v>29006</v>
      </c>
      <c r="B275" s="21" t="s">
        <v>69</v>
      </c>
      <c r="C275" s="22" t="s">
        <v>170</v>
      </c>
      <c r="D275" s="33">
        <v>1</v>
      </c>
      <c r="E275" s="21">
        <v>0</v>
      </c>
      <c r="F275" s="112"/>
      <c r="G275" s="111"/>
    </row>
    <row r="276" spans="1:11" x14ac:dyDescent="0.25">
      <c r="A276" s="70" t="s">
        <v>145</v>
      </c>
      <c r="B276" s="72" t="s">
        <v>14</v>
      </c>
      <c r="C276" s="71" t="s">
        <v>149</v>
      </c>
      <c r="D276" s="72">
        <v>0</v>
      </c>
      <c r="E276" s="72">
        <v>0</v>
      </c>
      <c r="F276" s="82">
        <v>0.03</v>
      </c>
      <c r="G276" s="83">
        <v>0</v>
      </c>
    </row>
    <row r="277" spans="1:11" s="11" customFormat="1" x14ac:dyDescent="0.25">
      <c r="A277" s="80"/>
      <c r="B277" s="63"/>
      <c r="C277" s="63"/>
      <c r="D277" s="62">
        <f>SUM(D271:D275)-2.5</f>
        <v>6.5</v>
      </c>
      <c r="E277" s="63">
        <f>D271*E271+D272*E272+D273*E273+D274*E274+D275*E275</f>
        <v>0</v>
      </c>
      <c r="F277" s="63"/>
      <c r="G277" s="63"/>
      <c r="H277" s="10"/>
      <c r="I277" s="10"/>
      <c r="J277" s="10"/>
      <c r="K277" s="10"/>
    </row>
    <row r="278" spans="1:11" x14ac:dyDescent="0.25">
      <c r="A278" s="28">
        <v>30000</v>
      </c>
      <c r="B278" s="14" t="s">
        <v>150</v>
      </c>
      <c r="C278" s="14"/>
      <c r="D278" s="14"/>
      <c r="E278" s="14"/>
      <c r="F278" s="14"/>
      <c r="G278" s="14"/>
    </row>
    <row r="279" spans="1:11" s="8" customFormat="1" ht="8.25" x14ac:dyDescent="0.15">
      <c r="A279" s="17"/>
      <c r="B279" s="19"/>
      <c r="C279" s="19"/>
      <c r="D279" s="19"/>
      <c r="E279" s="19"/>
      <c r="F279" s="19"/>
      <c r="G279" s="19"/>
      <c r="H279" s="7"/>
      <c r="I279" s="7"/>
      <c r="J279" s="6"/>
      <c r="K279" s="6"/>
    </row>
    <row r="280" spans="1:11" x14ac:dyDescent="0.25">
      <c r="A280" s="70"/>
      <c r="B280" s="71"/>
      <c r="C280" s="71" t="s">
        <v>17</v>
      </c>
      <c r="D280" s="72" t="s">
        <v>18</v>
      </c>
      <c r="E280" s="72" t="s">
        <v>20</v>
      </c>
      <c r="F280" s="72" t="s">
        <v>21</v>
      </c>
      <c r="G280" s="73" t="s">
        <v>19</v>
      </c>
    </row>
    <row r="281" spans="1:11" x14ac:dyDescent="0.25">
      <c r="A281" s="20">
        <v>30001</v>
      </c>
      <c r="B281" s="21" t="s">
        <v>146</v>
      </c>
      <c r="C281" s="22" t="s">
        <v>151</v>
      </c>
      <c r="D281" s="33">
        <v>3</v>
      </c>
      <c r="E281" s="21">
        <v>0</v>
      </c>
      <c r="F281" s="110"/>
      <c r="G281" s="111"/>
    </row>
    <row r="282" spans="1:11" x14ac:dyDescent="0.25">
      <c r="A282" s="74">
        <v>30002</v>
      </c>
      <c r="B282" s="75" t="s">
        <v>146</v>
      </c>
      <c r="C282" s="76" t="s">
        <v>157</v>
      </c>
      <c r="D282" s="77">
        <v>2</v>
      </c>
      <c r="E282" s="75">
        <v>0</v>
      </c>
      <c r="F282" s="114">
        <v>7.4999999999999997E-3</v>
      </c>
      <c r="G282" s="115">
        <v>0</v>
      </c>
    </row>
    <row r="283" spans="1:11" x14ac:dyDescent="0.25">
      <c r="A283" s="20">
        <v>30003</v>
      </c>
      <c r="B283" s="21" t="s">
        <v>68</v>
      </c>
      <c r="C283" s="22" t="s">
        <v>72</v>
      </c>
      <c r="D283" s="33">
        <v>2</v>
      </c>
      <c r="E283" s="21">
        <v>0</v>
      </c>
      <c r="F283" s="112"/>
      <c r="G283" s="111"/>
    </row>
    <row r="284" spans="1:11" x14ac:dyDescent="0.25">
      <c r="A284" s="74">
        <v>30005</v>
      </c>
      <c r="B284" s="75" t="s">
        <v>69</v>
      </c>
      <c r="C284" s="76" t="s">
        <v>171</v>
      </c>
      <c r="D284" s="77">
        <v>1</v>
      </c>
      <c r="E284" s="75">
        <v>0</v>
      </c>
      <c r="F284" s="112"/>
      <c r="G284" s="111"/>
    </row>
    <row r="285" spans="1:11" x14ac:dyDescent="0.25">
      <c r="A285" s="20">
        <v>30006</v>
      </c>
      <c r="B285" s="21" t="s">
        <v>69</v>
      </c>
      <c r="C285" s="22" t="s">
        <v>172</v>
      </c>
      <c r="D285" s="33">
        <v>1.5</v>
      </c>
      <c r="E285" s="21">
        <v>0</v>
      </c>
      <c r="F285" s="112"/>
      <c r="G285" s="111"/>
    </row>
    <row r="286" spans="1:11" x14ac:dyDescent="0.25">
      <c r="A286" s="70" t="s">
        <v>154</v>
      </c>
      <c r="B286" s="72" t="s">
        <v>14</v>
      </c>
      <c r="C286" s="71" t="s">
        <v>149</v>
      </c>
      <c r="D286" s="72">
        <v>0</v>
      </c>
      <c r="E286" s="72">
        <v>0</v>
      </c>
      <c r="F286" s="82">
        <v>0.03</v>
      </c>
      <c r="G286" s="83">
        <v>0</v>
      </c>
    </row>
    <row r="287" spans="1:11" s="11" customFormat="1" x14ac:dyDescent="0.25">
      <c r="A287" s="80"/>
      <c r="B287" s="63"/>
      <c r="C287" s="63"/>
      <c r="D287" s="62">
        <f>SUM(D281:D285)-2.5</f>
        <v>7</v>
      </c>
      <c r="E287" s="63">
        <f>D281*E281+D282*E282+D283*E283+D284*E284+D285*E285</f>
        <v>0</v>
      </c>
      <c r="F287" s="63"/>
      <c r="G287" s="63"/>
      <c r="H287" s="10"/>
      <c r="I287" s="10"/>
      <c r="J287" s="10"/>
      <c r="K287" s="10"/>
    </row>
    <row r="288" spans="1:11" x14ac:dyDescent="0.25">
      <c r="A288" s="28">
        <v>31000</v>
      </c>
      <c r="B288" s="14" t="s">
        <v>153</v>
      </c>
      <c r="C288" s="14"/>
      <c r="D288" s="14"/>
      <c r="E288" s="14"/>
      <c r="F288" s="14"/>
      <c r="G288" s="14"/>
    </row>
    <row r="289" spans="1:11" s="8" customFormat="1" ht="8.25" x14ac:dyDescent="0.15">
      <c r="A289" s="17"/>
      <c r="B289" s="19"/>
      <c r="C289" s="19"/>
      <c r="D289" s="19"/>
      <c r="E289" s="19"/>
      <c r="F289" s="19"/>
      <c r="G289" s="19"/>
      <c r="H289" s="7"/>
      <c r="I289" s="7"/>
      <c r="J289" s="6"/>
      <c r="K289" s="6"/>
    </row>
    <row r="290" spans="1:11" x14ac:dyDescent="0.25">
      <c r="A290" s="70"/>
      <c r="B290" s="71"/>
      <c r="C290" s="71" t="s">
        <v>17</v>
      </c>
      <c r="D290" s="72" t="s">
        <v>18</v>
      </c>
      <c r="E290" s="72" t="s">
        <v>20</v>
      </c>
      <c r="F290" s="72" t="s">
        <v>21</v>
      </c>
      <c r="G290" s="73" t="s">
        <v>19</v>
      </c>
    </row>
    <row r="291" spans="1:11" x14ac:dyDescent="0.25">
      <c r="A291" s="20">
        <v>31001</v>
      </c>
      <c r="B291" s="21" t="s">
        <v>146</v>
      </c>
      <c r="C291" s="22" t="s">
        <v>156</v>
      </c>
      <c r="D291" s="33">
        <v>3</v>
      </c>
      <c r="E291" s="21">
        <v>0</v>
      </c>
      <c r="F291" s="110"/>
      <c r="G291" s="111"/>
    </row>
    <row r="292" spans="1:11" x14ac:dyDescent="0.25">
      <c r="A292" s="74">
        <v>31002</v>
      </c>
      <c r="B292" s="75" t="s">
        <v>146</v>
      </c>
      <c r="C292" s="76" t="s">
        <v>158</v>
      </c>
      <c r="D292" s="77">
        <v>2</v>
      </c>
      <c r="E292" s="75">
        <v>0</v>
      </c>
      <c r="F292" s="114">
        <v>7.4999999999999997E-3</v>
      </c>
      <c r="G292" s="115">
        <v>0</v>
      </c>
    </row>
    <row r="293" spans="1:11" x14ac:dyDescent="0.25">
      <c r="A293" s="20">
        <v>31003</v>
      </c>
      <c r="B293" s="21" t="s">
        <v>68</v>
      </c>
      <c r="C293" s="22" t="s">
        <v>72</v>
      </c>
      <c r="D293" s="33">
        <v>2</v>
      </c>
      <c r="E293" s="21">
        <v>0</v>
      </c>
      <c r="F293" s="112"/>
      <c r="G293" s="111"/>
    </row>
    <row r="294" spans="1:11" x14ac:dyDescent="0.25">
      <c r="A294" s="74">
        <v>31005</v>
      </c>
      <c r="B294" s="75" t="s">
        <v>69</v>
      </c>
      <c r="C294" s="76" t="s">
        <v>101</v>
      </c>
      <c r="D294" s="77">
        <v>1</v>
      </c>
      <c r="E294" s="75">
        <v>0</v>
      </c>
      <c r="F294" s="112"/>
      <c r="G294" s="111"/>
    </row>
    <row r="295" spans="1:11" x14ac:dyDescent="0.25">
      <c r="A295" s="20"/>
      <c r="B295" s="21"/>
      <c r="C295" s="22"/>
      <c r="D295" s="33"/>
      <c r="E295" s="21"/>
      <c r="F295" s="112"/>
      <c r="G295" s="111"/>
    </row>
    <row r="296" spans="1:11" x14ac:dyDescent="0.25">
      <c r="A296" s="70" t="s">
        <v>155</v>
      </c>
      <c r="B296" s="72" t="s">
        <v>14</v>
      </c>
      <c r="C296" s="71" t="s">
        <v>149</v>
      </c>
      <c r="D296" s="72">
        <v>0</v>
      </c>
      <c r="E296" s="72">
        <v>0</v>
      </c>
      <c r="F296" s="82">
        <v>0.03</v>
      </c>
      <c r="G296" s="83">
        <v>0</v>
      </c>
    </row>
    <row r="297" spans="1:11" s="11" customFormat="1" x14ac:dyDescent="0.25">
      <c r="A297" s="80"/>
      <c r="B297" s="63"/>
      <c r="C297" s="63"/>
      <c r="D297" s="62">
        <f>SUM(D291:D295)-2.5</f>
        <v>5.5</v>
      </c>
      <c r="E297" s="63">
        <f>D291*E291+D292*E292+D293*E293+D294*E294+D295*E295</f>
        <v>0</v>
      </c>
      <c r="F297" s="63"/>
      <c r="G297" s="63"/>
      <c r="H297" s="10"/>
      <c r="I297" s="10"/>
      <c r="J297" s="10"/>
      <c r="K297" s="10"/>
    </row>
    <row r="298" spans="1:11" x14ac:dyDescent="0.25">
      <c r="A298" s="28">
        <v>32000</v>
      </c>
      <c r="B298" s="14" t="s">
        <v>161</v>
      </c>
      <c r="C298" s="14"/>
      <c r="D298" s="14"/>
      <c r="E298" s="14"/>
      <c r="F298" s="14"/>
      <c r="G298" s="14"/>
    </row>
    <row r="299" spans="1:11" s="8" customFormat="1" ht="8.25" x14ac:dyDescent="0.15">
      <c r="A299" s="17"/>
      <c r="B299" s="19"/>
      <c r="C299" s="19"/>
      <c r="D299" s="19"/>
      <c r="E299" s="19"/>
      <c r="F299" s="19"/>
      <c r="G299" s="19"/>
      <c r="H299" s="7"/>
      <c r="I299" s="7"/>
      <c r="J299" s="6"/>
      <c r="K299" s="6"/>
    </row>
    <row r="300" spans="1:11" x14ac:dyDescent="0.25">
      <c r="A300" s="70"/>
      <c r="B300" s="71"/>
      <c r="C300" s="71" t="s">
        <v>17</v>
      </c>
      <c r="D300" s="72" t="s">
        <v>18</v>
      </c>
      <c r="E300" s="72" t="s">
        <v>20</v>
      </c>
      <c r="F300" s="72" t="s">
        <v>21</v>
      </c>
      <c r="G300" s="73" t="s">
        <v>19</v>
      </c>
    </row>
    <row r="301" spans="1:11" x14ac:dyDescent="0.25">
      <c r="A301" s="20">
        <v>32001</v>
      </c>
      <c r="B301" s="21" t="s">
        <v>146</v>
      </c>
      <c r="C301" s="22" t="s">
        <v>162</v>
      </c>
      <c r="D301" s="33">
        <v>3</v>
      </c>
      <c r="E301" s="21">
        <v>0</v>
      </c>
      <c r="F301" s="110"/>
      <c r="G301" s="111"/>
    </row>
    <row r="302" spans="1:11" x14ac:dyDescent="0.25">
      <c r="A302" s="74">
        <v>32002</v>
      </c>
      <c r="B302" s="75" t="s">
        <v>146</v>
      </c>
      <c r="C302" s="76" t="s">
        <v>163</v>
      </c>
      <c r="D302" s="77">
        <v>2</v>
      </c>
      <c r="E302" s="75">
        <v>0</v>
      </c>
      <c r="F302" s="114">
        <v>7.4999999999999997E-3</v>
      </c>
      <c r="G302" s="115">
        <v>0</v>
      </c>
    </row>
    <row r="303" spans="1:11" x14ac:dyDescent="0.25">
      <c r="A303" s="20">
        <v>32003</v>
      </c>
      <c r="B303" s="21" t="s">
        <v>68</v>
      </c>
      <c r="C303" s="22" t="s">
        <v>72</v>
      </c>
      <c r="D303" s="33">
        <v>2</v>
      </c>
      <c r="E303" s="21">
        <v>0</v>
      </c>
      <c r="F303" s="112"/>
      <c r="G303" s="111"/>
    </row>
    <row r="304" spans="1:11" x14ac:dyDescent="0.25">
      <c r="A304" s="74">
        <v>32005</v>
      </c>
      <c r="B304" s="75" t="s">
        <v>69</v>
      </c>
      <c r="C304" s="76" t="s">
        <v>108</v>
      </c>
      <c r="D304" s="77">
        <v>1</v>
      </c>
      <c r="E304" s="75">
        <v>0</v>
      </c>
      <c r="F304" s="112"/>
      <c r="G304" s="111"/>
    </row>
    <row r="305" spans="1:11" x14ac:dyDescent="0.25">
      <c r="A305" s="20"/>
      <c r="B305" s="21"/>
      <c r="C305" s="22"/>
      <c r="D305" s="33"/>
      <c r="E305" s="21"/>
      <c r="F305" s="112"/>
      <c r="G305" s="111"/>
    </row>
    <row r="306" spans="1:11" x14ac:dyDescent="0.25">
      <c r="A306" s="70" t="s">
        <v>164</v>
      </c>
      <c r="B306" s="72" t="s">
        <v>14</v>
      </c>
      <c r="C306" s="71" t="s">
        <v>149</v>
      </c>
      <c r="D306" s="72">
        <v>0</v>
      </c>
      <c r="E306" s="72">
        <v>0</v>
      </c>
      <c r="F306" s="82">
        <v>0.03</v>
      </c>
      <c r="G306" s="83">
        <v>0</v>
      </c>
    </row>
    <row r="307" spans="1:11" s="11" customFormat="1" x14ac:dyDescent="0.25">
      <c r="A307" s="80"/>
      <c r="B307" s="63"/>
      <c r="C307" s="63"/>
      <c r="D307" s="62">
        <f>SUM(D301:D305)-2.5</f>
        <v>5.5</v>
      </c>
      <c r="E307" s="63">
        <f>D301*E301+D302*E302+D303*E303+D304*E304+D305*E305</f>
        <v>0</v>
      </c>
      <c r="F307" s="63"/>
      <c r="G307" s="63"/>
      <c r="H307" s="10"/>
      <c r="I307" s="10"/>
      <c r="J307" s="10"/>
      <c r="K307" s="10"/>
    </row>
    <row r="308" spans="1:11" x14ac:dyDescent="0.25">
      <c r="A308" s="40" t="s">
        <v>152</v>
      </c>
      <c r="B308" s="13"/>
      <c r="C308" s="13"/>
      <c r="D308" s="13"/>
      <c r="E308" s="13"/>
      <c r="F308" s="13"/>
      <c r="G308" s="13"/>
    </row>
    <row r="309" spans="1:11" x14ac:dyDescent="0.25">
      <c r="A309" s="15"/>
      <c r="B309" s="13"/>
      <c r="C309" s="13"/>
      <c r="D309" s="13"/>
      <c r="E309" s="13"/>
      <c r="F309" s="13"/>
      <c r="G309" s="13"/>
    </row>
    <row r="310" spans="1:11" x14ac:dyDescent="0.25">
      <c r="A310" s="28">
        <v>33000</v>
      </c>
      <c r="B310" s="14" t="s">
        <v>165</v>
      </c>
      <c r="C310" s="14"/>
      <c r="D310" s="14"/>
      <c r="E310" s="14"/>
      <c r="F310" s="14"/>
      <c r="G310" s="14"/>
    </row>
    <row r="311" spans="1:11" s="8" customFormat="1" ht="8.25" x14ac:dyDescent="0.15">
      <c r="A311" s="17"/>
      <c r="B311" s="19"/>
      <c r="C311" s="19"/>
      <c r="D311" s="19"/>
      <c r="E311" s="19"/>
      <c r="F311" s="19"/>
      <c r="G311" s="19"/>
      <c r="H311" s="7"/>
      <c r="I311" s="7"/>
      <c r="J311" s="6"/>
      <c r="K311" s="6"/>
    </row>
    <row r="312" spans="1:11" x14ac:dyDescent="0.25">
      <c r="A312" s="70"/>
      <c r="B312" s="71"/>
      <c r="C312" s="71" t="s">
        <v>17</v>
      </c>
      <c r="D312" s="72" t="s">
        <v>18</v>
      </c>
      <c r="E312" s="72" t="s">
        <v>20</v>
      </c>
      <c r="F312" s="72" t="s">
        <v>21</v>
      </c>
      <c r="G312" s="73" t="s">
        <v>19</v>
      </c>
    </row>
    <row r="313" spans="1:11" x14ac:dyDescent="0.25">
      <c r="A313" s="20">
        <v>33001</v>
      </c>
      <c r="B313" s="21" t="s">
        <v>146</v>
      </c>
      <c r="C313" s="22" t="s">
        <v>167</v>
      </c>
      <c r="D313" s="33">
        <v>3</v>
      </c>
      <c r="E313" s="21">
        <v>0</v>
      </c>
      <c r="F313" s="110"/>
      <c r="G313" s="111"/>
    </row>
    <row r="314" spans="1:11" x14ac:dyDescent="0.25">
      <c r="A314" s="74">
        <v>33002</v>
      </c>
      <c r="B314" s="75" t="s">
        <v>146</v>
      </c>
      <c r="C314" s="76" t="s">
        <v>168</v>
      </c>
      <c r="D314" s="77">
        <v>2</v>
      </c>
      <c r="E314" s="75">
        <v>0</v>
      </c>
      <c r="F314" s="114">
        <v>7.4999999999999997E-3</v>
      </c>
      <c r="G314" s="115">
        <v>0</v>
      </c>
    </row>
    <row r="315" spans="1:11" x14ac:dyDescent="0.25">
      <c r="A315" s="20">
        <v>33003</v>
      </c>
      <c r="B315" s="21" t="s">
        <v>68</v>
      </c>
      <c r="C315" s="22" t="s">
        <v>72</v>
      </c>
      <c r="D315" s="33">
        <v>2</v>
      </c>
      <c r="E315" s="21">
        <v>0</v>
      </c>
      <c r="F315" s="112"/>
      <c r="G315" s="111"/>
    </row>
    <row r="316" spans="1:11" x14ac:dyDescent="0.25">
      <c r="A316" s="74">
        <v>33005</v>
      </c>
      <c r="B316" s="75" t="s">
        <v>69</v>
      </c>
      <c r="C316" s="76" t="s">
        <v>173</v>
      </c>
      <c r="D316" s="77">
        <v>1</v>
      </c>
      <c r="E316" s="75">
        <v>0</v>
      </c>
      <c r="F316" s="112"/>
      <c r="G316" s="111"/>
    </row>
    <row r="317" spans="1:11" x14ac:dyDescent="0.25">
      <c r="A317" s="20">
        <v>33006</v>
      </c>
      <c r="B317" s="21" t="s">
        <v>69</v>
      </c>
      <c r="C317" s="22" t="s">
        <v>174</v>
      </c>
      <c r="D317" s="33">
        <v>1.5</v>
      </c>
      <c r="E317" s="21">
        <v>0</v>
      </c>
      <c r="F317" s="112"/>
      <c r="G317" s="111"/>
    </row>
    <row r="318" spans="1:11" x14ac:dyDescent="0.25">
      <c r="A318" s="70" t="s">
        <v>166</v>
      </c>
      <c r="B318" s="72" t="s">
        <v>14</v>
      </c>
      <c r="C318" s="71" t="s">
        <v>149</v>
      </c>
      <c r="D318" s="72">
        <v>0</v>
      </c>
      <c r="E318" s="72">
        <v>0</v>
      </c>
      <c r="F318" s="82">
        <v>0.03</v>
      </c>
      <c r="G318" s="83">
        <v>0</v>
      </c>
    </row>
    <row r="319" spans="1:11" s="11" customFormat="1" x14ac:dyDescent="0.25">
      <c r="A319" s="80"/>
      <c r="B319" s="63"/>
      <c r="C319" s="63"/>
      <c r="D319" s="62">
        <f>SUM(D313:D317)-2.5</f>
        <v>7</v>
      </c>
      <c r="E319" s="63">
        <f>D313*E313+D314*E314+D315*E315+D316*E316+D317*E317</f>
        <v>0</v>
      </c>
      <c r="F319" s="63"/>
      <c r="G319" s="63"/>
      <c r="H319" s="10"/>
      <c r="I319" s="10"/>
      <c r="J319" s="10"/>
      <c r="K319" s="10"/>
    </row>
    <row r="320" spans="1:11" x14ac:dyDescent="0.25">
      <c r="A320" s="28">
        <v>34000</v>
      </c>
      <c r="B320" s="14" t="s">
        <v>175</v>
      </c>
      <c r="C320" s="14"/>
      <c r="D320" s="14"/>
      <c r="E320" s="14"/>
      <c r="F320" s="14"/>
      <c r="G320" s="14"/>
    </row>
    <row r="321" spans="1:11" s="8" customFormat="1" ht="8.25" x14ac:dyDescent="0.15">
      <c r="A321" s="17"/>
      <c r="B321" s="19"/>
      <c r="C321" s="19"/>
      <c r="D321" s="19"/>
      <c r="E321" s="19"/>
      <c r="F321" s="19"/>
      <c r="G321" s="19"/>
      <c r="H321" s="7"/>
      <c r="I321" s="7"/>
      <c r="J321" s="6"/>
      <c r="K321" s="6"/>
    </row>
    <row r="322" spans="1:11" x14ac:dyDescent="0.25">
      <c r="A322" s="70"/>
      <c r="B322" s="71"/>
      <c r="C322" s="71" t="s">
        <v>17</v>
      </c>
      <c r="D322" s="72" t="s">
        <v>18</v>
      </c>
      <c r="E322" s="72" t="s">
        <v>20</v>
      </c>
      <c r="F322" s="72" t="s">
        <v>21</v>
      </c>
      <c r="G322" s="73" t="s">
        <v>19</v>
      </c>
    </row>
    <row r="323" spans="1:11" x14ac:dyDescent="0.25">
      <c r="A323" s="20">
        <v>34001</v>
      </c>
      <c r="B323" s="21" t="s">
        <v>146</v>
      </c>
      <c r="C323" s="22" t="s">
        <v>177</v>
      </c>
      <c r="D323" s="33">
        <v>3</v>
      </c>
      <c r="E323" s="21">
        <v>0</v>
      </c>
      <c r="F323" s="110" t="s">
        <v>22</v>
      </c>
      <c r="G323" s="111"/>
    </row>
    <row r="324" spans="1:11" x14ac:dyDescent="0.25">
      <c r="A324" s="74">
        <v>34002</v>
      </c>
      <c r="B324" s="75" t="s">
        <v>146</v>
      </c>
      <c r="C324" s="76" t="s">
        <v>178</v>
      </c>
      <c r="D324" s="77">
        <v>2</v>
      </c>
      <c r="E324" s="75">
        <v>0</v>
      </c>
      <c r="F324" s="114">
        <v>7.4999999999999997E-3</v>
      </c>
      <c r="G324" s="115">
        <v>0</v>
      </c>
    </row>
    <row r="325" spans="1:11" x14ac:dyDescent="0.25">
      <c r="A325" s="20">
        <v>34003</v>
      </c>
      <c r="B325" s="21" t="s">
        <v>68</v>
      </c>
      <c r="C325" s="22" t="s">
        <v>72</v>
      </c>
      <c r="D325" s="33">
        <v>2</v>
      </c>
      <c r="E325" s="21">
        <v>0</v>
      </c>
      <c r="F325" s="112" t="s">
        <v>22</v>
      </c>
      <c r="G325" s="111"/>
    </row>
    <row r="326" spans="1:11" x14ac:dyDescent="0.25">
      <c r="A326" s="74">
        <v>34005</v>
      </c>
      <c r="B326" s="75" t="s">
        <v>69</v>
      </c>
      <c r="C326" s="76" t="s">
        <v>179</v>
      </c>
      <c r="D326" s="77">
        <v>1</v>
      </c>
      <c r="E326" s="75">
        <v>0</v>
      </c>
      <c r="F326" s="112"/>
      <c r="G326" s="111"/>
    </row>
    <row r="327" spans="1:11" x14ac:dyDescent="0.25">
      <c r="A327" s="20"/>
      <c r="B327" s="21"/>
      <c r="C327" s="22"/>
      <c r="D327" s="33"/>
      <c r="E327" s="21"/>
      <c r="F327" s="112" t="s">
        <v>22</v>
      </c>
      <c r="G327" s="111"/>
    </row>
    <row r="328" spans="1:11" x14ac:dyDescent="0.25">
      <c r="A328" s="70" t="s">
        <v>176</v>
      </c>
      <c r="B328" s="72" t="s">
        <v>14</v>
      </c>
      <c r="C328" s="71" t="s">
        <v>149</v>
      </c>
      <c r="D328" s="72">
        <v>0</v>
      </c>
      <c r="E328" s="72">
        <v>0</v>
      </c>
      <c r="F328" s="82">
        <v>0.03</v>
      </c>
      <c r="G328" s="83">
        <v>0</v>
      </c>
    </row>
    <row r="329" spans="1:11" s="11" customFormat="1" x14ac:dyDescent="0.25">
      <c r="A329" s="80"/>
      <c r="B329" s="63"/>
      <c r="C329" s="63"/>
      <c r="D329" s="62">
        <f>SUM(D323:D327)-2.5</f>
        <v>5.5</v>
      </c>
      <c r="E329" s="63">
        <f>D323*E323+D324*E324+D325*E325+D326*E326+D327*E327</f>
        <v>0</v>
      </c>
      <c r="F329" s="63"/>
      <c r="G329" s="63"/>
      <c r="H329" s="10"/>
      <c r="I329" s="10"/>
      <c r="J329" s="10"/>
      <c r="K329" s="10"/>
    </row>
    <row r="330" spans="1:11" x14ac:dyDescent="0.25">
      <c r="A330" s="28">
        <v>35000</v>
      </c>
      <c r="B330" s="14" t="s">
        <v>180</v>
      </c>
      <c r="C330" s="14"/>
      <c r="D330" s="14"/>
      <c r="E330" s="14"/>
      <c r="F330" s="14"/>
      <c r="G330" s="14"/>
    </row>
    <row r="331" spans="1:11" s="8" customFormat="1" ht="8.25" x14ac:dyDescent="0.15">
      <c r="A331" s="17"/>
      <c r="B331" s="19"/>
      <c r="C331" s="19"/>
      <c r="D331" s="19"/>
      <c r="E331" s="19"/>
      <c r="F331" s="19"/>
      <c r="G331" s="19"/>
      <c r="H331" s="7"/>
      <c r="I331" s="7"/>
      <c r="J331" s="6"/>
      <c r="K331" s="6"/>
    </row>
    <row r="332" spans="1:11" x14ac:dyDescent="0.25">
      <c r="A332" s="70"/>
      <c r="B332" s="71"/>
      <c r="C332" s="71" t="s">
        <v>17</v>
      </c>
      <c r="D332" s="72" t="s">
        <v>18</v>
      </c>
      <c r="E332" s="72" t="s">
        <v>20</v>
      </c>
      <c r="F332" s="72" t="s">
        <v>21</v>
      </c>
      <c r="G332" s="73" t="s">
        <v>19</v>
      </c>
    </row>
    <row r="333" spans="1:11" x14ac:dyDescent="0.25">
      <c r="A333" s="20">
        <v>35001</v>
      </c>
      <c r="B333" s="21" t="s">
        <v>146</v>
      </c>
      <c r="C333" s="22" t="s">
        <v>181</v>
      </c>
      <c r="D333" s="33">
        <v>3</v>
      </c>
      <c r="E333" s="21">
        <v>0</v>
      </c>
      <c r="F333" s="110"/>
      <c r="G333" s="111"/>
    </row>
    <row r="334" spans="1:11" x14ac:dyDescent="0.25">
      <c r="A334" s="74">
        <v>35002</v>
      </c>
      <c r="B334" s="75" t="s">
        <v>146</v>
      </c>
      <c r="C334" s="76" t="s">
        <v>182</v>
      </c>
      <c r="D334" s="77">
        <v>2</v>
      </c>
      <c r="E334" s="75">
        <v>0</v>
      </c>
      <c r="F334" s="114">
        <v>7.4999999999999997E-3</v>
      </c>
      <c r="G334" s="115">
        <v>0</v>
      </c>
    </row>
    <row r="335" spans="1:11" x14ac:dyDescent="0.25">
      <c r="A335" s="20">
        <v>35003</v>
      </c>
      <c r="B335" s="21" t="s">
        <v>68</v>
      </c>
      <c r="C335" s="22" t="s">
        <v>72</v>
      </c>
      <c r="D335" s="33">
        <v>2</v>
      </c>
      <c r="E335" s="21">
        <v>0</v>
      </c>
      <c r="F335" s="112"/>
      <c r="G335" s="111"/>
    </row>
    <row r="336" spans="1:11" x14ac:dyDescent="0.25">
      <c r="A336" s="74">
        <v>35005</v>
      </c>
      <c r="B336" s="75" t="s">
        <v>69</v>
      </c>
      <c r="C336" s="76" t="s">
        <v>183</v>
      </c>
      <c r="D336" s="77">
        <v>1</v>
      </c>
      <c r="E336" s="75">
        <v>0</v>
      </c>
      <c r="F336" s="112"/>
      <c r="G336" s="111"/>
    </row>
    <row r="337" spans="1:11" x14ac:dyDescent="0.25">
      <c r="A337" s="20"/>
      <c r="B337" s="21"/>
      <c r="C337" s="22"/>
      <c r="D337" s="33"/>
      <c r="E337" s="21"/>
      <c r="F337" s="112"/>
      <c r="G337" s="111"/>
    </row>
    <row r="338" spans="1:11" x14ac:dyDescent="0.25">
      <c r="A338" s="70" t="s">
        <v>184</v>
      </c>
      <c r="B338" s="72" t="s">
        <v>14</v>
      </c>
      <c r="C338" s="71" t="s">
        <v>149</v>
      </c>
      <c r="D338" s="72">
        <v>0</v>
      </c>
      <c r="E338" s="72">
        <v>0</v>
      </c>
      <c r="F338" s="82">
        <v>0.03</v>
      </c>
      <c r="G338" s="83">
        <v>0</v>
      </c>
    </row>
    <row r="339" spans="1:11" s="11" customFormat="1" x14ac:dyDescent="0.25">
      <c r="A339" s="80"/>
      <c r="B339" s="63"/>
      <c r="C339" s="63"/>
      <c r="D339" s="62">
        <f>SUM(D333:D337)-2.5</f>
        <v>5.5</v>
      </c>
      <c r="E339" s="63">
        <f>D333*E333+D334*E334+D335*E335+D336*E336+D337*E337</f>
        <v>0</v>
      </c>
      <c r="F339" s="63"/>
      <c r="G339" s="63"/>
      <c r="H339" s="10"/>
      <c r="I339" s="10"/>
      <c r="J339" s="10"/>
      <c r="K339" s="10"/>
    </row>
    <row r="340" spans="1:11" x14ac:dyDescent="0.25">
      <c r="A340" s="28">
        <v>36000</v>
      </c>
      <c r="B340" s="14" t="s">
        <v>185</v>
      </c>
      <c r="C340" s="14"/>
      <c r="D340" s="14"/>
      <c r="E340" s="14"/>
      <c r="F340" s="14"/>
      <c r="G340" s="14"/>
    </row>
    <row r="341" spans="1:11" s="8" customFormat="1" ht="8.25" x14ac:dyDescent="0.15">
      <c r="A341" s="17"/>
      <c r="B341" s="19"/>
      <c r="C341" s="19"/>
      <c r="D341" s="19"/>
      <c r="E341" s="19"/>
      <c r="F341" s="19"/>
      <c r="G341" s="19"/>
      <c r="H341" s="7"/>
      <c r="I341" s="7"/>
      <c r="J341" s="6"/>
      <c r="K341" s="6"/>
    </row>
    <row r="342" spans="1:11" x14ac:dyDescent="0.25">
      <c r="A342" s="70"/>
      <c r="B342" s="71"/>
      <c r="C342" s="71" t="s">
        <v>17</v>
      </c>
      <c r="D342" s="72" t="s">
        <v>18</v>
      </c>
      <c r="E342" s="72" t="s">
        <v>20</v>
      </c>
      <c r="F342" s="72" t="s">
        <v>21</v>
      </c>
      <c r="G342" s="73" t="s">
        <v>19</v>
      </c>
    </row>
    <row r="343" spans="1:11" x14ac:dyDescent="0.25">
      <c r="A343" s="20">
        <v>36001</v>
      </c>
      <c r="B343" s="21" t="s">
        <v>146</v>
      </c>
      <c r="C343" s="22" t="s">
        <v>187</v>
      </c>
      <c r="D343" s="33">
        <v>3</v>
      </c>
      <c r="E343" s="21">
        <v>0</v>
      </c>
      <c r="F343" s="110"/>
      <c r="G343" s="111"/>
    </row>
    <row r="344" spans="1:11" x14ac:dyDescent="0.25">
      <c r="A344" s="74">
        <v>36002</v>
      </c>
      <c r="B344" s="75" t="s">
        <v>146</v>
      </c>
      <c r="C344" s="76" t="s">
        <v>188</v>
      </c>
      <c r="D344" s="77">
        <v>2</v>
      </c>
      <c r="E344" s="75">
        <v>0</v>
      </c>
      <c r="F344" s="114">
        <v>7.4999999999999997E-3</v>
      </c>
      <c r="G344" s="115">
        <v>0</v>
      </c>
    </row>
    <row r="345" spans="1:11" x14ac:dyDescent="0.25">
      <c r="A345" s="20">
        <v>36003</v>
      </c>
      <c r="B345" s="21" t="s">
        <v>68</v>
      </c>
      <c r="C345" s="22" t="s">
        <v>72</v>
      </c>
      <c r="D345" s="33">
        <v>2</v>
      </c>
      <c r="E345" s="21">
        <v>0</v>
      </c>
      <c r="F345" s="112"/>
      <c r="G345" s="111"/>
    </row>
    <row r="346" spans="1:11" x14ac:dyDescent="0.25">
      <c r="A346" s="74">
        <v>36005</v>
      </c>
      <c r="B346" s="75" t="s">
        <v>69</v>
      </c>
      <c r="C346" s="76" t="s">
        <v>189</v>
      </c>
      <c r="D346" s="77">
        <v>1</v>
      </c>
      <c r="E346" s="75">
        <v>0</v>
      </c>
      <c r="F346" s="112"/>
      <c r="G346" s="111"/>
    </row>
    <row r="347" spans="1:11" x14ac:dyDescent="0.25">
      <c r="A347" s="20"/>
      <c r="B347" s="21"/>
      <c r="C347" s="22"/>
      <c r="D347" s="33"/>
      <c r="E347" s="21"/>
      <c r="F347" s="112"/>
      <c r="G347" s="111"/>
    </row>
    <row r="348" spans="1:11" x14ac:dyDescent="0.25">
      <c r="A348" s="70" t="s">
        <v>186</v>
      </c>
      <c r="B348" s="72" t="s">
        <v>14</v>
      </c>
      <c r="C348" s="71" t="s">
        <v>149</v>
      </c>
      <c r="D348" s="72">
        <v>0</v>
      </c>
      <c r="E348" s="72">
        <v>0</v>
      </c>
      <c r="F348" s="82">
        <v>0.03</v>
      </c>
      <c r="G348" s="83">
        <v>0</v>
      </c>
    </row>
    <row r="349" spans="1:11" s="11" customFormat="1" x14ac:dyDescent="0.25">
      <c r="A349" s="80"/>
      <c r="B349" s="63"/>
      <c r="C349" s="63"/>
      <c r="D349" s="62">
        <f>SUM(D343:D347)-2.5</f>
        <v>5.5</v>
      </c>
      <c r="E349" s="63">
        <f>D343*E343+D344*E344+D345*E345+D346*E346+D347*E347</f>
        <v>0</v>
      </c>
      <c r="F349" s="63"/>
      <c r="G349" s="63"/>
      <c r="H349" s="10"/>
      <c r="I349" s="10"/>
      <c r="J349" s="10"/>
      <c r="K349" s="10"/>
    </row>
    <row r="350" spans="1:11" x14ac:dyDescent="0.25">
      <c r="A350" s="28">
        <v>37000</v>
      </c>
      <c r="B350" s="14" t="s">
        <v>190</v>
      </c>
      <c r="C350" s="14"/>
      <c r="D350" s="14"/>
      <c r="E350" s="14"/>
      <c r="F350" s="14"/>
      <c r="G350" s="14"/>
    </row>
    <row r="351" spans="1:11" s="8" customFormat="1" ht="8.25" x14ac:dyDescent="0.15">
      <c r="A351" s="17"/>
      <c r="B351" s="19"/>
      <c r="C351" s="19"/>
      <c r="D351" s="19"/>
      <c r="E351" s="19"/>
      <c r="F351" s="19"/>
      <c r="G351" s="19"/>
      <c r="H351" s="7"/>
      <c r="I351" s="7"/>
      <c r="J351" s="6"/>
      <c r="K351" s="6"/>
    </row>
    <row r="352" spans="1:11" x14ac:dyDescent="0.25">
      <c r="A352" s="70"/>
      <c r="B352" s="71"/>
      <c r="C352" s="71" t="s">
        <v>17</v>
      </c>
      <c r="D352" s="72" t="s">
        <v>18</v>
      </c>
      <c r="E352" s="72" t="s">
        <v>20</v>
      </c>
      <c r="F352" s="72" t="s">
        <v>21</v>
      </c>
      <c r="G352" s="73" t="s">
        <v>19</v>
      </c>
    </row>
    <row r="353" spans="1:11" x14ac:dyDescent="0.25">
      <c r="A353" s="20">
        <v>37001</v>
      </c>
      <c r="B353" s="21" t="s">
        <v>146</v>
      </c>
      <c r="C353" s="22" t="s">
        <v>191</v>
      </c>
      <c r="D353" s="33">
        <v>3</v>
      </c>
      <c r="E353" s="21">
        <v>0</v>
      </c>
      <c r="F353" s="110"/>
      <c r="G353" s="111"/>
    </row>
    <row r="354" spans="1:11" x14ac:dyDescent="0.25">
      <c r="A354" s="74">
        <v>37002</v>
      </c>
      <c r="B354" s="75" t="s">
        <v>146</v>
      </c>
      <c r="C354" s="76" t="s">
        <v>192</v>
      </c>
      <c r="D354" s="77">
        <v>2</v>
      </c>
      <c r="E354" s="75">
        <v>0</v>
      </c>
      <c r="F354" s="114">
        <v>7.4999999999999997E-3</v>
      </c>
      <c r="G354" s="115">
        <v>0</v>
      </c>
    </row>
    <row r="355" spans="1:11" x14ac:dyDescent="0.25">
      <c r="A355" s="20">
        <v>37003</v>
      </c>
      <c r="B355" s="21" t="s">
        <v>68</v>
      </c>
      <c r="C355" s="22" t="s">
        <v>72</v>
      </c>
      <c r="D355" s="33">
        <v>2</v>
      </c>
      <c r="E355" s="21">
        <v>0</v>
      </c>
      <c r="F355" s="112"/>
      <c r="G355" s="111"/>
    </row>
    <row r="356" spans="1:11" x14ac:dyDescent="0.25">
      <c r="A356" s="74">
        <v>37005</v>
      </c>
      <c r="B356" s="75" t="s">
        <v>69</v>
      </c>
      <c r="C356" s="76" t="s">
        <v>127</v>
      </c>
      <c r="D356" s="77">
        <v>1</v>
      </c>
      <c r="E356" s="75">
        <v>0</v>
      </c>
      <c r="F356" s="112"/>
      <c r="G356" s="111"/>
    </row>
    <row r="357" spans="1:11" x14ac:dyDescent="0.25">
      <c r="A357" s="20"/>
      <c r="B357" s="21"/>
      <c r="C357" s="22"/>
      <c r="D357" s="33"/>
      <c r="E357" s="21"/>
      <c r="F357" s="112"/>
      <c r="G357" s="111"/>
    </row>
    <row r="358" spans="1:11" x14ac:dyDescent="0.25">
      <c r="A358" s="70" t="s">
        <v>193</v>
      </c>
      <c r="B358" s="72" t="s">
        <v>14</v>
      </c>
      <c r="C358" s="71" t="s">
        <v>149</v>
      </c>
      <c r="D358" s="72">
        <v>0</v>
      </c>
      <c r="E358" s="72">
        <v>0</v>
      </c>
      <c r="F358" s="82">
        <v>0.03</v>
      </c>
      <c r="G358" s="83">
        <v>0</v>
      </c>
    </row>
    <row r="359" spans="1:11" s="11" customFormat="1" x14ac:dyDescent="0.25">
      <c r="A359" s="80"/>
      <c r="B359" s="63"/>
      <c r="C359" s="63"/>
      <c r="D359" s="62">
        <f>SUM(D353:D357)-2.5</f>
        <v>5.5</v>
      </c>
      <c r="E359" s="63">
        <f>D353*E353+D354*E354+D355*E355+D356*E356+D357*E357</f>
        <v>0</v>
      </c>
      <c r="F359" s="63"/>
      <c r="G359" s="63"/>
      <c r="H359" s="10"/>
      <c r="I359" s="10"/>
      <c r="J359" s="10"/>
      <c r="K359" s="10"/>
    </row>
    <row r="360" spans="1:11" x14ac:dyDescent="0.25">
      <c r="A360" s="15"/>
      <c r="B360" s="13"/>
      <c r="C360" s="13"/>
      <c r="D360" s="13"/>
      <c r="E360" s="13"/>
      <c r="F360" s="13"/>
      <c r="G360" s="13"/>
    </row>
    <row r="361" spans="1:11" x14ac:dyDescent="0.25">
      <c r="A361" s="40" t="s">
        <v>152</v>
      </c>
      <c r="B361" s="13"/>
      <c r="C361" s="13"/>
      <c r="D361" s="13"/>
      <c r="E361" s="13"/>
      <c r="F361" s="13"/>
      <c r="G361" s="13"/>
    </row>
    <row r="362" spans="1:11" x14ac:dyDescent="0.25">
      <c r="A362" s="28">
        <v>38000</v>
      </c>
      <c r="B362" s="14" t="s">
        <v>194</v>
      </c>
      <c r="C362" s="14"/>
      <c r="D362" s="14"/>
      <c r="E362" s="14"/>
      <c r="F362" s="14"/>
      <c r="G362" s="14"/>
    </row>
    <row r="363" spans="1:11" s="8" customFormat="1" ht="8.25" x14ac:dyDescent="0.15">
      <c r="A363" s="17"/>
      <c r="B363" s="19"/>
      <c r="C363" s="19"/>
      <c r="D363" s="19"/>
      <c r="E363" s="19"/>
      <c r="F363" s="19"/>
      <c r="G363" s="19"/>
      <c r="H363" s="7"/>
      <c r="I363" s="7"/>
      <c r="J363" s="6"/>
      <c r="K363" s="6"/>
    </row>
    <row r="364" spans="1:11" x14ac:dyDescent="0.25">
      <c r="A364" s="70"/>
      <c r="B364" s="71"/>
      <c r="C364" s="71" t="s">
        <v>17</v>
      </c>
      <c r="D364" s="72" t="s">
        <v>18</v>
      </c>
      <c r="E364" s="72" t="s">
        <v>20</v>
      </c>
      <c r="F364" s="72" t="s">
        <v>21</v>
      </c>
      <c r="G364" s="73" t="s">
        <v>19</v>
      </c>
    </row>
    <row r="365" spans="1:11" x14ac:dyDescent="0.25">
      <c r="A365" s="20">
        <v>38001</v>
      </c>
      <c r="B365" s="21" t="s">
        <v>146</v>
      </c>
      <c r="C365" s="22" t="s">
        <v>195</v>
      </c>
      <c r="D365" s="33">
        <v>3</v>
      </c>
      <c r="E365" s="21">
        <v>0</v>
      </c>
      <c r="F365" s="110"/>
      <c r="G365" s="111"/>
    </row>
    <row r="366" spans="1:11" x14ac:dyDescent="0.25">
      <c r="A366" s="74">
        <v>38002</v>
      </c>
      <c r="B366" s="75" t="s">
        <v>146</v>
      </c>
      <c r="C366" s="76" t="s">
        <v>196</v>
      </c>
      <c r="D366" s="77">
        <v>2</v>
      </c>
      <c r="E366" s="75">
        <v>0</v>
      </c>
      <c r="F366" s="114">
        <v>7.4999999999999997E-3</v>
      </c>
      <c r="G366" s="115">
        <v>0</v>
      </c>
    </row>
    <row r="367" spans="1:11" x14ac:dyDescent="0.25">
      <c r="A367" s="20">
        <v>38003</v>
      </c>
      <c r="B367" s="21" t="s">
        <v>68</v>
      </c>
      <c r="C367" s="22" t="s">
        <v>72</v>
      </c>
      <c r="D367" s="33">
        <v>2</v>
      </c>
      <c r="E367" s="21">
        <v>0</v>
      </c>
      <c r="F367" s="112"/>
      <c r="G367" s="111"/>
    </row>
    <row r="368" spans="1:11" x14ac:dyDescent="0.25">
      <c r="A368" s="74">
        <v>38005</v>
      </c>
      <c r="B368" s="75" t="s">
        <v>69</v>
      </c>
      <c r="C368" s="76" t="s">
        <v>83</v>
      </c>
      <c r="D368" s="77">
        <v>1</v>
      </c>
      <c r="E368" s="75">
        <v>0</v>
      </c>
      <c r="F368" s="112"/>
      <c r="G368" s="111"/>
    </row>
    <row r="369" spans="1:11" x14ac:dyDescent="0.25">
      <c r="A369" s="20"/>
      <c r="B369" s="21"/>
      <c r="C369" s="22"/>
      <c r="D369" s="33"/>
      <c r="E369" s="21"/>
      <c r="F369" s="112"/>
      <c r="G369" s="111"/>
    </row>
    <row r="370" spans="1:11" x14ac:dyDescent="0.25">
      <c r="A370" s="70" t="s">
        <v>201</v>
      </c>
      <c r="B370" s="72" t="s">
        <v>14</v>
      </c>
      <c r="C370" s="71" t="s">
        <v>149</v>
      </c>
      <c r="D370" s="72">
        <v>0</v>
      </c>
      <c r="E370" s="72">
        <v>0</v>
      </c>
      <c r="F370" s="82">
        <v>0.03</v>
      </c>
      <c r="G370" s="83">
        <v>0</v>
      </c>
    </row>
    <row r="371" spans="1:11" s="11" customFormat="1" x14ac:dyDescent="0.25">
      <c r="A371" s="80"/>
      <c r="B371" s="63"/>
      <c r="C371" s="63"/>
      <c r="D371" s="62">
        <f>SUM(D365:D369)-2.5</f>
        <v>5.5</v>
      </c>
      <c r="E371" s="63">
        <f>D365*E365+D366*E366+D367*E367+D368*E368+D369*E369</f>
        <v>0</v>
      </c>
      <c r="F371" s="63"/>
      <c r="G371" s="63"/>
      <c r="H371" s="10"/>
      <c r="I371" s="10"/>
      <c r="J371" s="10"/>
      <c r="K371" s="10"/>
    </row>
    <row r="372" spans="1:11" x14ac:dyDescent="0.25">
      <c r="A372" s="28">
        <v>39000</v>
      </c>
      <c r="B372" s="14" t="s">
        <v>197</v>
      </c>
      <c r="C372" s="14"/>
      <c r="D372" s="14"/>
      <c r="E372" s="14"/>
      <c r="F372" s="14"/>
      <c r="G372" s="14"/>
    </row>
    <row r="373" spans="1:11" s="8" customFormat="1" ht="8.25" x14ac:dyDescent="0.15">
      <c r="A373" s="17"/>
      <c r="B373" s="19"/>
      <c r="C373" s="19"/>
      <c r="D373" s="19"/>
      <c r="E373" s="19"/>
      <c r="F373" s="19"/>
      <c r="G373" s="19"/>
      <c r="H373" s="7"/>
      <c r="I373" s="7"/>
      <c r="J373" s="6"/>
      <c r="K373" s="6"/>
    </row>
    <row r="374" spans="1:11" x14ac:dyDescent="0.25">
      <c r="A374" s="70"/>
      <c r="B374" s="71"/>
      <c r="C374" s="71" t="s">
        <v>17</v>
      </c>
      <c r="D374" s="72" t="s">
        <v>18</v>
      </c>
      <c r="E374" s="72" t="s">
        <v>20</v>
      </c>
      <c r="F374" s="72" t="s">
        <v>21</v>
      </c>
      <c r="G374" s="73" t="s">
        <v>19</v>
      </c>
    </row>
    <row r="375" spans="1:11" x14ac:dyDescent="0.25">
      <c r="A375" s="20">
        <v>39001</v>
      </c>
      <c r="B375" s="21" t="s">
        <v>146</v>
      </c>
      <c r="C375" s="22" t="s">
        <v>198</v>
      </c>
      <c r="D375" s="33">
        <v>3</v>
      </c>
      <c r="E375" s="21">
        <v>0</v>
      </c>
      <c r="F375" s="110"/>
      <c r="G375" s="111"/>
    </row>
    <row r="376" spans="1:11" x14ac:dyDescent="0.25">
      <c r="A376" s="74">
        <v>39002</v>
      </c>
      <c r="B376" s="75" t="s">
        <v>146</v>
      </c>
      <c r="C376" s="76" t="s">
        <v>199</v>
      </c>
      <c r="D376" s="77">
        <v>2</v>
      </c>
      <c r="E376" s="75">
        <v>0</v>
      </c>
      <c r="F376" s="114">
        <v>7.4999999999999997E-3</v>
      </c>
      <c r="G376" s="115">
        <v>0</v>
      </c>
    </row>
    <row r="377" spans="1:11" x14ac:dyDescent="0.25">
      <c r="A377" s="20">
        <v>39003</v>
      </c>
      <c r="B377" s="21" t="s">
        <v>68</v>
      </c>
      <c r="C377" s="22" t="s">
        <v>72</v>
      </c>
      <c r="D377" s="33">
        <v>2</v>
      </c>
      <c r="E377" s="21">
        <v>0</v>
      </c>
      <c r="F377" s="112"/>
      <c r="G377" s="111"/>
    </row>
    <row r="378" spans="1:11" x14ac:dyDescent="0.25">
      <c r="A378" s="74">
        <v>39005</v>
      </c>
      <c r="B378" s="75" t="s">
        <v>69</v>
      </c>
      <c r="C378" s="76" t="s">
        <v>128</v>
      </c>
      <c r="D378" s="77">
        <v>1</v>
      </c>
      <c r="E378" s="75">
        <v>0</v>
      </c>
      <c r="F378" s="112"/>
      <c r="G378" s="111"/>
    </row>
    <row r="379" spans="1:11" x14ac:dyDescent="0.25">
      <c r="A379" s="20"/>
      <c r="B379" s="21"/>
      <c r="C379" s="22"/>
      <c r="D379" s="33"/>
      <c r="E379" s="21"/>
      <c r="F379" s="112"/>
      <c r="G379" s="111"/>
    </row>
    <row r="380" spans="1:11" x14ac:dyDescent="0.25">
      <c r="A380" s="70" t="s">
        <v>202</v>
      </c>
      <c r="B380" s="72" t="s">
        <v>14</v>
      </c>
      <c r="C380" s="71" t="s">
        <v>149</v>
      </c>
      <c r="D380" s="72">
        <v>0</v>
      </c>
      <c r="E380" s="72">
        <v>0</v>
      </c>
      <c r="F380" s="82">
        <v>0.03</v>
      </c>
      <c r="G380" s="83">
        <v>0</v>
      </c>
    </row>
    <row r="381" spans="1:11" s="11" customFormat="1" x14ac:dyDescent="0.25">
      <c r="A381" s="80"/>
      <c r="B381" s="63"/>
      <c r="C381" s="63"/>
      <c r="D381" s="62">
        <f>SUM(D375:D379)-2.5</f>
        <v>5.5</v>
      </c>
      <c r="E381" s="63">
        <f>D375*E375+D376*E376+D377*E377+D378*E378+D379*E379</f>
        <v>0</v>
      </c>
      <c r="F381" s="63"/>
      <c r="G381" s="63"/>
      <c r="H381" s="10"/>
      <c r="I381" s="10"/>
      <c r="J381" s="10"/>
      <c r="K381" s="10"/>
    </row>
    <row r="382" spans="1:11" x14ac:dyDescent="0.25">
      <c r="A382" s="28">
        <v>40000</v>
      </c>
      <c r="B382" s="14" t="s">
        <v>200</v>
      </c>
      <c r="C382" s="14"/>
      <c r="D382" s="14"/>
      <c r="E382" s="14"/>
      <c r="F382" s="14"/>
      <c r="G382" s="14"/>
    </row>
    <row r="383" spans="1:11" s="8" customFormat="1" ht="8.25" x14ac:dyDescent="0.15">
      <c r="A383" s="17"/>
      <c r="B383" s="19"/>
      <c r="C383" s="19"/>
      <c r="D383" s="19"/>
      <c r="E383" s="19"/>
      <c r="F383" s="19"/>
      <c r="G383" s="19"/>
      <c r="H383" s="7"/>
      <c r="I383" s="7"/>
      <c r="J383" s="6"/>
      <c r="K383" s="6"/>
    </row>
    <row r="384" spans="1:11" x14ac:dyDescent="0.25">
      <c r="A384" s="70"/>
      <c r="B384" s="71"/>
      <c r="C384" s="71" t="s">
        <v>17</v>
      </c>
      <c r="D384" s="72" t="s">
        <v>18</v>
      </c>
      <c r="E384" s="72" t="s">
        <v>20</v>
      </c>
      <c r="F384" s="72" t="s">
        <v>21</v>
      </c>
      <c r="G384" s="73" t="s">
        <v>19</v>
      </c>
    </row>
    <row r="385" spans="1:11" x14ac:dyDescent="0.25">
      <c r="A385" s="20">
        <v>40001</v>
      </c>
      <c r="B385" s="21" t="s">
        <v>146</v>
      </c>
      <c r="C385" s="22" t="s">
        <v>204</v>
      </c>
      <c r="D385" s="33">
        <v>3</v>
      </c>
      <c r="E385" s="21">
        <v>0</v>
      </c>
      <c r="F385" s="110"/>
      <c r="G385" s="111"/>
    </row>
    <row r="386" spans="1:11" x14ac:dyDescent="0.25">
      <c r="A386" s="74">
        <v>40002</v>
      </c>
      <c r="B386" s="75" t="s">
        <v>146</v>
      </c>
      <c r="C386" s="76" t="s">
        <v>205</v>
      </c>
      <c r="D386" s="77">
        <v>2</v>
      </c>
      <c r="E386" s="75">
        <v>0</v>
      </c>
      <c r="F386" s="114">
        <v>7.4999999999999997E-3</v>
      </c>
      <c r="G386" s="115">
        <v>0</v>
      </c>
    </row>
    <row r="387" spans="1:11" x14ac:dyDescent="0.25">
      <c r="A387" s="20">
        <v>40003</v>
      </c>
      <c r="B387" s="21" t="s">
        <v>68</v>
      </c>
      <c r="C387" s="22" t="s">
        <v>72</v>
      </c>
      <c r="D387" s="33">
        <v>2</v>
      </c>
      <c r="E387" s="21">
        <v>0</v>
      </c>
      <c r="F387" s="112"/>
      <c r="G387" s="111"/>
    </row>
    <row r="388" spans="1:11" x14ac:dyDescent="0.25">
      <c r="A388" s="74">
        <v>40005</v>
      </c>
      <c r="B388" s="75" t="s">
        <v>69</v>
      </c>
      <c r="C388" s="76" t="s">
        <v>114</v>
      </c>
      <c r="D388" s="77">
        <v>1</v>
      </c>
      <c r="E388" s="75">
        <v>0</v>
      </c>
      <c r="F388" s="112"/>
      <c r="G388" s="111"/>
    </row>
    <row r="389" spans="1:11" x14ac:dyDescent="0.25">
      <c r="A389" s="20"/>
      <c r="B389" s="21"/>
      <c r="C389" s="22"/>
      <c r="D389" s="33"/>
      <c r="E389" s="21"/>
      <c r="F389" s="112"/>
      <c r="G389" s="111"/>
    </row>
    <row r="390" spans="1:11" x14ac:dyDescent="0.25">
      <c r="A390" s="70" t="s">
        <v>203</v>
      </c>
      <c r="B390" s="72" t="s">
        <v>14</v>
      </c>
      <c r="C390" s="71" t="s">
        <v>149</v>
      </c>
      <c r="D390" s="72">
        <v>0</v>
      </c>
      <c r="E390" s="72">
        <v>0</v>
      </c>
      <c r="F390" s="82">
        <v>0.03</v>
      </c>
      <c r="G390" s="83">
        <v>0</v>
      </c>
    </row>
    <row r="391" spans="1:11" s="11" customFormat="1" x14ac:dyDescent="0.25">
      <c r="A391" s="80"/>
      <c r="B391" s="63"/>
      <c r="C391" s="63"/>
      <c r="D391" s="62">
        <f>SUM(D385:D389)-2.5</f>
        <v>5.5</v>
      </c>
      <c r="E391" s="63">
        <f>D385*E385+D386*E386+D387*E387+D388*E388+D389*E389</f>
        <v>0</v>
      </c>
      <c r="F391" s="63"/>
      <c r="G391" s="63"/>
      <c r="H391" s="10"/>
      <c r="I391" s="10"/>
      <c r="J391" s="10"/>
      <c r="K391" s="10"/>
    </row>
    <row r="392" spans="1:11" x14ac:dyDescent="0.25">
      <c r="A392" s="28">
        <v>41000</v>
      </c>
      <c r="B392" s="14" t="s">
        <v>206</v>
      </c>
      <c r="C392" s="14"/>
      <c r="D392" s="14"/>
      <c r="E392" s="14"/>
      <c r="F392" s="14"/>
      <c r="G392" s="14"/>
    </row>
    <row r="393" spans="1:11" s="8" customFormat="1" ht="8.25" x14ac:dyDescent="0.15">
      <c r="A393" s="17"/>
      <c r="B393" s="19"/>
      <c r="C393" s="19"/>
      <c r="D393" s="19"/>
      <c r="E393" s="19"/>
      <c r="F393" s="19"/>
      <c r="G393" s="19"/>
      <c r="H393" s="7"/>
      <c r="I393" s="7"/>
      <c r="J393" s="6"/>
      <c r="K393" s="6"/>
    </row>
    <row r="394" spans="1:11" x14ac:dyDescent="0.25">
      <c r="A394" s="70"/>
      <c r="B394" s="71"/>
      <c r="C394" s="71" t="s">
        <v>17</v>
      </c>
      <c r="D394" s="72" t="s">
        <v>18</v>
      </c>
      <c r="E394" s="72" t="s">
        <v>20</v>
      </c>
      <c r="F394" s="72" t="s">
        <v>21</v>
      </c>
      <c r="G394" s="73" t="s">
        <v>19</v>
      </c>
    </row>
    <row r="395" spans="1:11" x14ac:dyDescent="0.25">
      <c r="A395" s="20">
        <v>41001</v>
      </c>
      <c r="B395" s="21" t="s">
        <v>146</v>
      </c>
      <c r="C395" s="22" t="s">
        <v>208</v>
      </c>
      <c r="D395" s="33">
        <v>3</v>
      </c>
      <c r="E395" s="21">
        <v>0</v>
      </c>
      <c r="F395" s="110"/>
      <c r="G395" s="111"/>
    </row>
    <row r="396" spans="1:11" x14ac:dyDescent="0.25">
      <c r="A396" s="74">
        <v>41002</v>
      </c>
      <c r="B396" s="75" t="s">
        <v>146</v>
      </c>
      <c r="C396" s="76" t="s">
        <v>209</v>
      </c>
      <c r="D396" s="77">
        <v>2</v>
      </c>
      <c r="E396" s="75">
        <v>0</v>
      </c>
      <c r="F396" s="114">
        <v>7.4999999999999997E-3</v>
      </c>
      <c r="G396" s="115">
        <v>0</v>
      </c>
    </row>
    <row r="397" spans="1:11" x14ac:dyDescent="0.25">
      <c r="A397" s="20">
        <v>41003</v>
      </c>
      <c r="B397" s="21" t="s">
        <v>68</v>
      </c>
      <c r="C397" s="22" t="s">
        <v>72</v>
      </c>
      <c r="D397" s="33">
        <v>2</v>
      </c>
      <c r="E397" s="21">
        <v>0</v>
      </c>
      <c r="F397" s="112"/>
      <c r="G397" s="111"/>
    </row>
    <row r="398" spans="1:11" x14ac:dyDescent="0.25">
      <c r="A398" s="74">
        <v>41005</v>
      </c>
      <c r="B398" s="75" t="s">
        <v>69</v>
      </c>
      <c r="C398" s="76" t="s">
        <v>245</v>
      </c>
      <c r="D398" s="77">
        <v>1</v>
      </c>
      <c r="E398" s="75">
        <v>0</v>
      </c>
      <c r="F398" s="112"/>
      <c r="G398" s="111"/>
    </row>
    <row r="399" spans="1:11" x14ac:dyDescent="0.25">
      <c r="A399" s="20">
        <v>41006</v>
      </c>
      <c r="B399" s="21" t="s">
        <v>69</v>
      </c>
      <c r="C399" s="22" t="s">
        <v>245</v>
      </c>
      <c r="D399" s="33">
        <v>1.5</v>
      </c>
      <c r="E399" s="21">
        <v>0</v>
      </c>
      <c r="F399" s="112"/>
      <c r="G399" s="111"/>
    </row>
    <row r="400" spans="1:11" x14ac:dyDescent="0.25">
      <c r="A400" s="70" t="s">
        <v>207</v>
      </c>
      <c r="B400" s="72" t="s">
        <v>14</v>
      </c>
      <c r="C400" s="71" t="s">
        <v>149</v>
      </c>
      <c r="D400" s="72">
        <v>0</v>
      </c>
      <c r="E400" s="72">
        <v>0</v>
      </c>
      <c r="F400" s="82">
        <v>0.03</v>
      </c>
      <c r="G400" s="83">
        <v>0</v>
      </c>
    </row>
    <row r="401" spans="1:11" s="11" customFormat="1" x14ac:dyDescent="0.25">
      <c r="A401" s="80"/>
      <c r="B401" s="63"/>
      <c r="C401" s="63"/>
      <c r="D401" s="62">
        <f>SUM(D395:D399)-2.5</f>
        <v>7</v>
      </c>
      <c r="E401" s="63">
        <f>D395*E395+D396*E396+D397*E397+D398*E398+D399*E399</f>
        <v>0</v>
      </c>
      <c r="F401" s="63"/>
      <c r="G401" s="63"/>
      <c r="H401" s="10"/>
      <c r="I401" s="10"/>
      <c r="J401" s="10"/>
      <c r="K401" s="10"/>
    </row>
    <row r="402" spans="1:11" x14ac:dyDescent="0.25">
      <c r="A402" s="28">
        <v>42000</v>
      </c>
      <c r="B402" s="14" t="s">
        <v>213</v>
      </c>
      <c r="C402" s="14"/>
      <c r="D402" s="14"/>
      <c r="E402" s="14"/>
      <c r="F402" s="14"/>
      <c r="G402" s="14"/>
    </row>
    <row r="403" spans="1:11" s="8" customFormat="1" ht="8.25" x14ac:dyDescent="0.15">
      <c r="A403" s="17"/>
      <c r="B403" s="19"/>
      <c r="C403" s="19"/>
      <c r="D403" s="19"/>
      <c r="E403" s="19"/>
      <c r="F403" s="19"/>
      <c r="G403" s="19"/>
      <c r="H403" s="7"/>
      <c r="I403" s="7"/>
      <c r="J403" s="6"/>
      <c r="K403" s="6"/>
    </row>
    <row r="404" spans="1:11" x14ac:dyDescent="0.25">
      <c r="A404" s="70"/>
      <c r="B404" s="71"/>
      <c r="C404" s="71" t="s">
        <v>17</v>
      </c>
      <c r="D404" s="72" t="s">
        <v>18</v>
      </c>
      <c r="E404" s="72" t="s">
        <v>20</v>
      </c>
      <c r="F404" s="72" t="s">
        <v>21</v>
      </c>
      <c r="G404" s="73" t="s">
        <v>19</v>
      </c>
    </row>
    <row r="405" spans="1:11" x14ac:dyDescent="0.25">
      <c r="A405" s="20">
        <v>42001</v>
      </c>
      <c r="B405" s="21" t="s">
        <v>135</v>
      </c>
      <c r="C405" s="22" t="s">
        <v>210</v>
      </c>
      <c r="D405" s="33">
        <v>5.5</v>
      </c>
      <c r="E405" s="21">
        <v>0</v>
      </c>
      <c r="F405" s="110"/>
      <c r="G405" s="111"/>
    </row>
    <row r="406" spans="1:11" x14ac:dyDescent="0.25">
      <c r="A406" s="70">
        <v>42002</v>
      </c>
      <c r="B406" s="72" t="s">
        <v>211</v>
      </c>
      <c r="C406" s="71" t="s">
        <v>212</v>
      </c>
      <c r="D406" s="72">
        <v>0</v>
      </c>
      <c r="E406" s="72">
        <v>0</v>
      </c>
      <c r="F406" s="82">
        <v>7.4999999999999997E-3</v>
      </c>
      <c r="G406" s="83">
        <v>0</v>
      </c>
    </row>
    <row r="407" spans="1:11" s="11" customFormat="1" x14ac:dyDescent="0.25">
      <c r="A407" s="80"/>
      <c r="B407" s="63"/>
      <c r="C407" s="63"/>
      <c r="D407" s="62">
        <v>5.5</v>
      </c>
      <c r="E407" s="63">
        <f>D405*E405</f>
        <v>0</v>
      </c>
      <c r="F407" s="63"/>
      <c r="G407" s="63"/>
      <c r="H407" s="10"/>
      <c r="I407" s="10"/>
      <c r="J407" s="10"/>
      <c r="K407" s="10"/>
    </row>
    <row r="408" spans="1:11" x14ac:dyDescent="0.25">
      <c r="A408" s="15"/>
      <c r="B408" s="13"/>
      <c r="C408" s="13"/>
      <c r="D408" s="13"/>
      <c r="E408" s="13"/>
      <c r="F408" s="13"/>
      <c r="G408" s="13"/>
    </row>
    <row r="409" spans="1:11" x14ac:dyDescent="0.25">
      <c r="A409" s="15"/>
      <c r="B409" s="13"/>
      <c r="C409" s="13"/>
      <c r="D409" s="13"/>
      <c r="E409" s="13"/>
      <c r="F409" s="13"/>
      <c r="G409" s="13"/>
    </row>
    <row r="410" spans="1:11" x14ac:dyDescent="0.25">
      <c r="A410" s="15"/>
      <c r="B410" s="13"/>
      <c r="C410" s="13"/>
      <c r="D410" s="13"/>
      <c r="E410" s="13"/>
      <c r="F410" s="13"/>
      <c r="G410" s="13"/>
    </row>
    <row r="411" spans="1:11" x14ac:dyDescent="0.25">
      <c r="A411" s="15"/>
      <c r="B411" s="13"/>
      <c r="C411" s="13"/>
      <c r="D411" s="13"/>
      <c r="E411" s="13"/>
      <c r="F411" s="13"/>
      <c r="G411" s="13"/>
    </row>
    <row r="412" spans="1:11" x14ac:dyDescent="0.25">
      <c r="A412" s="15"/>
      <c r="B412" s="13"/>
      <c r="C412" s="13"/>
      <c r="D412" s="13"/>
      <c r="E412" s="13"/>
      <c r="F412" s="13"/>
      <c r="G412" s="13"/>
    </row>
    <row r="413" spans="1:11" x14ac:dyDescent="0.25">
      <c r="A413" s="40" t="s">
        <v>214</v>
      </c>
      <c r="B413" s="13"/>
      <c r="C413" s="13"/>
      <c r="D413" s="13"/>
      <c r="E413" s="13"/>
      <c r="F413" s="13"/>
      <c r="G413" s="13"/>
    </row>
    <row r="414" spans="1:11" x14ac:dyDescent="0.25">
      <c r="A414" s="28">
        <v>43000</v>
      </c>
      <c r="B414" s="14" t="s">
        <v>223</v>
      </c>
      <c r="C414" s="14"/>
      <c r="D414" s="14"/>
      <c r="E414" s="14"/>
      <c r="F414" s="14"/>
      <c r="G414" s="14"/>
    </row>
    <row r="415" spans="1:11" s="8" customFormat="1" ht="8.25" x14ac:dyDescent="0.15">
      <c r="A415" s="17"/>
      <c r="B415" s="19"/>
      <c r="C415" s="19"/>
      <c r="D415" s="19"/>
      <c r="E415" s="19"/>
      <c r="F415" s="19"/>
      <c r="G415" s="19"/>
      <c r="H415" s="7"/>
      <c r="I415" s="7"/>
      <c r="J415" s="6"/>
      <c r="K415" s="6"/>
    </row>
    <row r="416" spans="1:11" x14ac:dyDescent="0.25">
      <c r="A416" s="70"/>
      <c r="B416" s="71"/>
      <c r="C416" s="71" t="s">
        <v>17</v>
      </c>
      <c r="D416" s="72" t="s">
        <v>18</v>
      </c>
      <c r="E416" s="72" t="s">
        <v>20</v>
      </c>
      <c r="F416" s="72" t="s">
        <v>21</v>
      </c>
      <c r="G416" s="73" t="s">
        <v>19</v>
      </c>
    </row>
    <row r="417" spans="1:11" x14ac:dyDescent="0.25">
      <c r="A417" s="20" t="s">
        <v>216</v>
      </c>
      <c r="B417" s="21" t="s">
        <v>134</v>
      </c>
      <c r="C417" s="67" t="s">
        <v>215</v>
      </c>
      <c r="D417" s="33">
        <v>1</v>
      </c>
      <c r="E417" s="21">
        <v>0</v>
      </c>
      <c r="F417" s="110"/>
      <c r="G417" s="111"/>
    </row>
    <row r="418" spans="1:11" x14ac:dyDescent="0.25">
      <c r="A418" s="74" t="s">
        <v>217</v>
      </c>
      <c r="B418" s="75" t="s">
        <v>218</v>
      </c>
      <c r="C418" s="76" t="s">
        <v>219</v>
      </c>
      <c r="D418" s="77">
        <v>2</v>
      </c>
      <c r="E418" s="75">
        <v>0</v>
      </c>
      <c r="F418" s="113"/>
      <c r="G418" s="111"/>
    </row>
    <row r="419" spans="1:11" x14ac:dyDescent="0.25">
      <c r="A419" s="20">
        <v>43005</v>
      </c>
      <c r="B419" s="21" t="s">
        <v>69</v>
      </c>
      <c r="C419" s="22" t="s">
        <v>220</v>
      </c>
      <c r="D419" s="33">
        <v>2.5</v>
      </c>
      <c r="E419" s="21">
        <v>0</v>
      </c>
      <c r="F419" s="112"/>
      <c r="G419" s="111"/>
    </row>
    <row r="420" spans="1:11" x14ac:dyDescent="0.25">
      <c r="A420" s="84" t="s">
        <v>40</v>
      </c>
      <c r="B420" s="72" t="s">
        <v>14</v>
      </c>
      <c r="C420" s="71" t="s">
        <v>221</v>
      </c>
      <c r="D420" s="72">
        <v>0</v>
      </c>
      <c r="E420" s="72">
        <v>0</v>
      </c>
      <c r="F420" s="82">
        <v>7.4999999999999997E-3</v>
      </c>
      <c r="G420" s="83">
        <v>0</v>
      </c>
    </row>
    <row r="421" spans="1:11" s="11" customFormat="1" x14ac:dyDescent="0.25">
      <c r="A421" s="80"/>
      <c r="B421" s="63"/>
      <c r="C421" s="63"/>
      <c r="D421" s="62">
        <v>5.5</v>
      </c>
      <c r="E421" s="63">
        <f>D417*E417+D418*E418+D419*E419</f>
        <v>0</v>
      </c>
      <c r="F421" s="63"/>
      <c r="G421" s="63"/>
      <c r="H421" s="10"/>
      <c r="I421" s="10"/>
      <c r="J421" s="10"/>
      <c r="K421" s="10"/>
    </row>
    <row r="422" spans="1:11" x14ac:dyDescent="0.25">
      <c r="A422" s="28">
        <v>44000</v>
      </c>
      <c r="B422" s="14" t="s">
        <v>222</v>
      </c>
      <c r="C422" s="14"/>
      <c r="D422" s="14"/>
      <c r="E422" s="14"/>
      <c r="F422" s="14"/>
      <c r="G422" s="14"/>
    </row>
    <row r="423" spans="1:11" s="8" customFormat="1" ht="8.25" x14ac:dyDescent="0.15">
      <c r="A423" s="17"/>
      <c r="B423" s="19"/>
      <c r="C423" s="19"/>
      <c r="D423" s="19"/>
      <c r="E423" s="19"/>
      <c r="F423" s="19"/>
      <c r="G423" s="19"/>
      <c r="H423" s="7"/>
      <c r="I423" s="7"/>
      <c r="J423" s="6"/>
      <c r="K423" s="6"/>
    </row>
    <row r="424" spans="1:11" x14ac:dyDescent="0.25">
      <c r="A424" s="70"/>
      <c r="B424" s="71"/>
      <c r="C424" s="71" t="s">
        <v>17</v>
      </c>
      <c r="D424" s="72" t="s">
        <v>18</v>
      </c>
      <c r="E424" s="72" t="s">
        <v>20</v>
      </c>
      <c r="F424" s="72" t="s">
        <v>21</v>
      </c>
      <c r="G424" s="73" t="s">
        <v>19</v>
      </c>
    </row>
    <row r="425" spans="1:11" x14ac:dyDescent="0.25">
      <c r="A425" s="20" t="s">
        <v>224</v>
      </c>
      <c r="B425" s="21" t="s">
        <v>0</v>
      </c>
      <c r="C425" s="22" t="s">
        <v>228</v>
      </c>
      <c r="D425" s="33">
        <v>2</v>
      </c>
      <c r="E425" s="21">
        <v>0</v>
      </c>
      <c r="F425" s="110"/>
      <c r="G425" s="111"/>
    </row>
    <row r="426" spans="1:11" x14ac:dyDescent="0.25">
      <c r="A426" s="74" t="s">
        <v>225</v>
      </c>
      <c r="B426" s="75" t="s">
        <v>61</v>
      </c>
      <c r="C426" s="76" t="s">
        <v>229</v>
      </c>
      <c r="D426" s="77">
        <v>3.5</v>
      </c>
      <c r="E426" s="75">
        <v>0</v>
      </c>
      <c r="F426" s="113"/>
      <c r="G426" s="111"/>
    </row>
    <row r="427" spans="1:11" x14ac:dyDescent="0.25">
      <c r="A427" s="20" t="s">
        <v>226</v>
      </c>
      <c r="B427" s="21" t="s">
        <v>4</v>
      </c>
      <c r="C427" s="22" t="s">
        <v>230</v>
      </c>
      <c r="D427" s="33">
        <v>3.5</v>
      </c>
      <c r="E427" s="21">
        <v>0</v>
      </c>
      <c r="F427" s="112"/>
      <c r="G427" s="111"/>
    </row>
    <row r="428" spans="1:11" x14ac:dyDescent="0.25">
      <c r="A428" s="74" t="s">
        <v>227</v>
      </c>
      <c r="B428" s="75" t="s">
        <v>50</v>
      </c>
      <c r="C428" s="76" t="s">
        <v>231</v>
      </c>
      <c r="D428" s="77">
        <v>3.5</v>
      </c>
      <c r="E428" s="75">
        <v>0</v>
      </c>
      <c r="F428" s="112"/>
      <c r="G428" s="111"/>
    </row>
    <row r="429" spans="1:11" x14ac:dyDescent="0.25">
      <c r="A429" s="20"/>
      <c r="B429" s="21"/>
      <c r="C429" s="22"/>
      <c r="D429" s="33"/>
      <c r="E429" s="21"/>
      <c r="F429" s="112"/>
      <c r="G429" s="111"/>
    </row>
    <row r="430" spans="1:11" x14ac:dyDescent="0.25">
      <c r="A430" s="84" t="s">
        <v>40</v>
      </c>
      <c r="B430" s="72" t="s">
        <v>14</v>
      </c>
      <c r="C430" s="71" t="s">
        <v>149</v>
      </c>
      <c r="D430" s="72">
        <v>0</v>
      </c>
      <c r="E430" s="72">
        <v>0</v>
      </c>
      <c r="F430" s="82">
        <v>7.4999999999999997E-3</v>
      </c>
      <c r="G430" s="83">
        <v>0</v>
      </c>
    </row>
    <row r="431" spans="1:11" s="11" customFormat="1" x14ac:dyDescent="0.25">
      <c r="A431" s="80"/>
      <c r="B431" s="63"/>
      <c r="C431" s="63"/>
      <c r="D431" s="62">
        <v>5.5</v>
      </c>
      <c r="E431" s="63">
        <f>D425*E425+D426*E426+D427*E427+D428*E428+D429*E429</f>
        <v>0</v>
      </c>
      <c r="F431" s="63"/>
      <c r="G431" s="63"/>
      <c r="H431" s="10"/>
      <c r="I431" s="10"/>
      <c r="J431" s="10"/>
      <c r="K431" s="10"/>
    </row>
    <row r="432" spans="1:11" x14ac:dyDescent="0.25">
      <c r="A432" s="28">
        <v>45000</v>
      </c>
      <c r="B432" s="14" t="s">
        <v>232</v>
      </c>
      <c r="C432" s="14"/>
      <c r="D432" s="14"/>
      <c r="E432" s="14"/>
      <c r="F432" s="14"/>
      <c r="G432" s="14"/>
    </row>
    <row r="433" spans="1:11" s="8" customFormat="1" ht="8.25" x14ac:dyDescent="0.15">
      <c r="A433" s="17"/>
      <c r="B433" s="19"/>
      <c r="C433" s="19"/>
      <c r="D433" s="19"/>
      <c r="E433" s="19"/>
      <c r="F433" s="19"/>
      <c r="G433" s="19"/>
      <c r="H433" s="7"/>
      <c r="I433" s="7"/>
      <c r="J433" s="6"/>
      <c r="K433" s="6"/>
    </row>
    <row r="434" spans="1:11" x14ac:dyDescent="0.25">
      <c r="A434" s="70"/>
      <c r="B434" s="71"/>
      <c r="C434" s="71" t="s">
        <v>17</v>
      </c>
      <c r="D434" s="72" t="s">
        <v>18</v>
      </c>
      <c r="E434" s="72" t="s">
        <v>20</v>
      </c>
      <c r="F434" s="72" t="s">
        <v>21</v>
      </c>
      <c r="G434" s="73" t="s">
        <v>19</v>
      </c>
    </row>
    <row r="435" spans="1:11" x14ac:dyDescent="0.25">
      <c r="A435" s="20">
        <v>45001</v>
      </c>
      <c r="B435" s="21" t="s">
        <v>233</v>
      </c>
      <c r="C435" s="22" t="s">
        <v>234</v>
      </c>
      <c r="D435" s="33">
        <v>0</v>
      </c>
      <c r="E435" s="21">
        <v>0</v>
      </c>
      <c r="F435" s="110"/>
      <c r="G435" s="111"/>
    </row>
    <row r="436" spans="1:11" x14ac:dyDescent="0.25">
      <c r="A436" s="84">
        <v>8000</v>
      </c>
      <c r="B436" s="72" t="s">
        <v>14</v>
      </c>
      <c r="C436" s="71" t="s">
        <v>259</v>
      </c>
      <c r="D436" s="72">
        <v>30</v>
      </c>
      <c r="E436" s="72">
        <v>0</v>
      </c>
      <c r="F436" s="82">
        <v>0.22750000000000001</v>
      </c>
      <c r="G436" s="83">
        <v>0</v>
      </c>
    </row>
    <row r="437" spans="1:11" x14ac:dyDescent="0.25">
      <c r="A437" s="15"/>
      <c r="B437" s="13"/>
      <c r="C437" s="13"/>
      <c r="D437" s="13"/>
      <c r="E437" s="63">
        <f>D436*E436</f>
        <v>0</v>
      </c>
      <c r="F437" s="13"/>
      <c r="G437" s="13"/>
    </row>
    <row r="438" spans="1:11" x14ac:dyDescent="0.25">
      <c r="A438" s="15"/>
      <c r="B438" s="13"/>
      <c r="C438" s="13"/>
      <c r="D438" s="13"/>
      <c r="E438" s="13"/>
      <c r="F438" s="13"/>
      <c r="G438" s="13"/>
    </row>
    <row r="439" spans="1:11" x14ac:dyDescent="0.25">
      <c r="A439" s="45"/>
      <c r="B439" s="44" t="s">
        <v>248</v>
      </c>
      <c r="C439" s="45"/>
      <c r="D439" s="45"/>
      <c r="E439" s="45"/>
      <c r="F439" s="45"/>
      <c r="G439" s="45"/>
      <c r="H439"/>
      <c r="I439"/>
      <c r="J439"/>
      <c r="K439"/>
    </row>
    <row r="440" spans="1:11" x14ac:dyDescent="0.25">
      <c r="A440" s="45"/>
      <c r="B440" s="45"/>
      <c r="C440" s="45"/>
      <c r="D440" s="45"/>
      <c r="E440" s="45"/>
      <c r="F440" s="45"/>
      <c r="G440" s="45"/>
      <c r="H440"/>
      <c r="I440"/>
      <c r="J440"/>
      <c r="K440"/>
    </row>
    <row r="441" spans="1:11" x14ac:dyDescent="0.25">
      <c r="A441" s="45"/>
      <c r="B441" s="45" t="s">
        <v>240</v>
      </c>
      <c r="C441" s="45"/>
      <c r="D441" s="46">
        <v>120</v>
      </c>
      <c r="E441" s="45"/>
      <c r="F441" s="85"/>
      <c r="G441" s="45"/>
      <c r="H441"/>
      <c r="I441"/>
      <c r="J441"/>
      <c r="K441"/>
    </row>
    <row r="442" spans="1:11" x14ac:dyDescent="0.25">
      <c r="A442" s="45"/>
      <c r="B442" s="45" t="s">
        <v>241</v>
      </c>
      <c r="C442" s="45"/>
      <c r="D442" s="46">
        <f>E267+E277+E287+E297+E307+E319+E329+E339+E349+E359+E371+E381+E391+E401+E407+E437</f>
        <v>0</v>
      </c>
      <c r="E442" s="45"/>
      <c r="F442" s="45"/>
      <c r="G442" s="45"/>
      <c r="H442"/>
      <c r="I442"/>
      <c r="J442"/>
      <c r="K442"/>
    </row>
    <row r="443" spans="1:11" x14ac:dyDescent="0.25">
      <c r="A443" s="45"/>
      <c r="B443" s="45"/>
      <c r="C443" s="45"/>
      <c r="D443" s="45"/>
      <c r="E443" s="45"/>
      <c r="F443" s="45"/>
      <c r="G443" s="45"/>
      <c r="H443"/>
      <c r="I443"/>
      <c r="J443"/>
      <c r="K443"/>
    </row>
    <row r="444" spans="1:11" x14ac:dyDescent="0.25">
      <c r="A444" s="45"/>
      <c r="B444" s="45" t="s">
        <v>249</v>
      </c>
      <c r="C444" s="45"/>
      <c r="D444" s="47">
        <f>F263+F264+F265+F272+F286+F292+F306+F314+F328+F334+F348+F354+F370+F376+F400+F406+F436</f>
        <v>0.55000000000000004</v>
      </c>
      <c r="E444" s="45"/>
      <c r="F444" s="47"/>
      <c r="G444" s="45"/>
      <c r="H444"/>
      <c r="I444"/>
      <c r="J444"/>
      <c r="K444"/>
    </row>
    <row r="445" spans="1:11" x14ac:dyDescent="0.25">
      <c r="A445" s="45"/>
      <c r="B445" s="45" t="s">
        <v>253</v>
      </c>
      <c r="C445" s="45"/>
      <c r="D445" s="48">
        <f>E263*F263+E264*F264+E265*F265+E272*F272+E276*F276+E282*F282+E286*F286+E292*F292+E296*F296+E302*F302+E306*F306+E314*F314+E318*F318+E324*F324+E328*F328+E334*F334+E338*F338+E344*F344+E348*F348+E354*F354+E358*F358+E366*F366+E370*F370+E376*F376+E380*F380+E386*F386+E390*F390+E396*F396+E400*F400+E406*F406+E420*F420+E430*F430+E436*F436</f>
        <v>0</v>
      </c>
      <c r="E445" s="45"/>
      <c r="F445" s="45"/>
      <c r="G445" s="45"/>
      <c r="H445"/>
      <c r="I445"/>
      <c r="J445"/>
      <c r="K445"/>
    </row>
    <row r="446" spans="1:11" x14ac:dyDescent="0.25">
      <c r="A446" s="45"/>
      <c r="B446" s="45"/>
      <c r="C446" s="45"/>
      <c r="D446" s="45"/>
      <c r="E446" s="45"/>
      <c r="F446" s="45"/>
      <c r="G446" s="45"/>
      <c r="H446"/>
      <c r="I446"/>
      <c r="J446"/>
      <c r="K446"/>
    </row>
    <row r="447" spans="1:11" x14ac:dyDescent="0.25">
      <c r="A447" s="45"/>
      <c r="B447" s="45" t="s">
        <v>250</v>
      </c>
      <c r="C447" s="45"/>
      <c r="D447" s="45" t="e">
        <f>(G263*F263+G264*F264+G265*F265+G272*F272+G276*F276+G282*F282+G286*F286+G292*F292+G296*F296+G302*F302+G306*F306+G314*F314+G318*F318+G324*F324+G328*F328+G334*F334+G338*F338+G344*F344+G348*F348+G354*F354+G358*F358+G366*F366+G370*F370+G376*F376+G380*F380+G386*F386+G390*F390+G396*F396+G400*F400+G406*F406+G420*F420+G430*F430+G436*F436)/D445</f>
        <v>#DIV/0!</v>
      </c>
      <c r="E447" s="45"/>
      <c r="F447" s="45"/>
      <c r="G447" s="45"/>
      <c r="H447"/>
      <c r="I447"/>
      <c r="J447"/>
      <c r="K447"/>
    </row>
    <row r="448" spans="1:11" x14ac:dyDescent="0.25">
      <c r="A448" s="15"/>
      <c r="B448" s="13"/>
      <c r="C448" s="13"/>
      <c r="D448" s="13"/>
      <c r="E448" s="13"/>
      <c r="F448" s="13"/>
      <c r="G448" s="13"/>
    </row>
    <row r="449" spans="1:7" x14ac:dyDescent="0.25">
      <c r="A449" s="15"/>
      <c r="B449" s="13"/>
      <c r="C449" s="13"/>
      <c r="D449" s="13"/>
      <c r="E449" s="13"/>
      <c r="F449" s="13"/>
      <c r="G449" s="13"/>
    </row>
    <row r="450" spans="1:7" x14ac:dyDescent="0.25">
      <c r="A450" s="137" t="s">
        <v>262</v>
      </c>
      <c r="B450" s="138"/>
      <c r="C450" s="138"/>
      <c r="D450" s="138"/>
      <c r="E450" s="138"/>
      <c r="F450" s="138"/>
      <c r="G450" s="138"/>
    </row>
    <row r="451" spans="1:7" x14ac:dyDescent="0.25">
      <c r="A451" s="138"/>
      <c r="B451" s="138"/>
      <c r="C451" s="138"/>
      <c r="D451" s="138"/>
      <c r="E451" s="138"/>
      <c r="F451" s="138"/>
      <c r="G451" s="138"/>
    </row>
    <row r="452" spans="1:7" x14ac:dyDescent="0.25">
      <c r="A452" s="15"/>
      <c r="B452" s="13"/>
      <c r="C452" s="13"/>
      <c r="D452" s="13"/>
      <c r="E452" s="13"/>
      <c r="F452" s="13"/>
      <c r="G452" s="13"/>
    </row>
    <row r="453" spans="1:7" x14ac:dyDescent="0.25">
      <c r="A453" s="15"/>
      <c r="B453" s="13"/>
      <c r="C453" s="13"/>
      <c r="D453" s="13"/>
      <c r="E453" s="13"/>
      <c r="F453" s="13"/>
      <c r="G453" s="13"/>
    </row>
    <row r="454" spans="1:7" x14ac:dyDescent="0.25">
      <c r="A454" s="130" t="s">
        <v>263</v>
      </c>
      <c r="B454" s="13"/>
      <c r="C454" s="13"/>
      <c r="D454" s="13"/>
      <c r="E454" s="13"/>
      <c r="F454" s="13"/>
      <c r="G454" s="13"/>
    </row>
    <row r="455" spans="1:7" x14ac:dyDescent="0.25">
      <c r="A455" s="131" t="s">
        <v>3</v>
      </c>
      <c r="B455" s="45" t="s">
        <v>264</v>
      </c>
      <c r="C455" s="45" t="s">
        <v>265</v>
      </c>
      <c r="D455" s="131" t="s">
        <v>135</v>
      </c>
      <c r="E455" s="45" t="s">
        <v>264</v>
      </c>
      <c r="F455" s="45" t="s">
        <v>269</v>
      </c>
      <c r="G455" s="45"/>
    </row>
    <row r="456" spans="1:7" x14ac:dyDescent="0.25">
      <c r="A456" s="131" t="s">
        <v>61</v>
      </c>
      <c r="B456" s="45" t="s">
        <v>264</v>
      </c>
      <c r="C456" s="45" t="s">
        <v>62</v>
      </c>
      <c r="D456" s="131" t="s">
        <v>35</v>
      </c>
      <c r="E456" s="45" t="s">
        <v>264</v>
      </c>
      <c r="F456" s="45" t="s">
        <v>271</v>
      </c>
      <c r="G456" s="45"/>
    </row>
    <row r="457" spans="1:7" x14ac:dyDescent="0.25">
      <c r="A457" s="131" t="s">
        <v>50</v>
      </c>
      <c r="B457" s="45" t="s">
        <v>264</v>
      </c>
      <c r="C457" s="45" t="s">
        <v>51</v>
      </c>
      <c r="D457" s="131" t="s">
        <v>25</v>
      </c>
      <c r="E457" s="45" t="s">
        <v>264</v>
      </c>
      <c r="F457" s="45" t="s">
        <v>26</v>
      </c>
      <c r="G457" s="45"/>
    </row>
    <row r="458" spans="1:7" x14ac:dyDescent="0.25">
      <c r="A458" s="131" t="s">
        <v>69</v>
      </c>
      <c r="B458" s="45" t="s">
        <v>264</v>
      </c>
      <c r="C458" s="45" t="s">
        <v>274</v>
      </c>
      <c r="D458" s="131" t="s">
        <v>4</v>
      </c>
      <c r="E458" s="45" t="s">
        <v>264</v>
      </c>
      <c r="F458" s="45" t="s">
        <v>272</v>
      </c>
      <c r="G458" s="45"/>
    </row>
    <row r="459" spans="1:7" x14ac:dyDescent="0.25">
      <c r="A459" s="131" t="s">
        <v>146</v>
      </c>
      <c r="B459" s="45" t="s">
        <v>264</v>
      </c>
      <c r="C459" s="45" t="s">
        <v>266</v>
      </c>
      <c r="D459" s="131" t="s">
        <v>68</v>
      </c>
      <c r="E459" s="45" t="s">
        <v>264</v>
      </c>
      <c r="F459" s="45" t="s">
        <v>72</v>
      </c>
      <c r="G459" s="45"/>
    </row>
    <row r="460" spans="1:7" x14ac:dyDescent="0.25">
      <c r="A460" s="131" t="s">
        <v>67</v>
      </c>
      <c r="B460" s="45" t="s">
        <v>264</v>
      </c>
      <c r="C460" s="45" t="s">
        <v>267</v>
      </c>
      <c r="D460" s="131" t="s">
        <v>2</v>
      </c>
      <c r="E460" s="45" t="s">
        <v>264</v>
      </c>
      <c r="F460" s="45" t="s">
        <v>12</v>
      </c>
      <c r="G460" s="45"/>
    </row>
    <row r="461" spans="1:7" x14ac:dyDescent="0.25">
      <c r="A461" s="131" t="s">
        <v>218</v>
      </c>
      <c r="B461" s="45" t="s">
        <v>264</v>
      </c>
      <c r="C461" s="45" t="s">
        <v>268</v>
      </c>
      <c r="D461" s="131" t="s">
        <v>1</v>
      </c>
      <c r="E461" s="45" t="s">
        <v>264</v>
      </c>
      <c r="F461" s="45" t="s">
        <v>273</v>
      </c>
      <c r="G461" s="45"/>
    </row>
    <row r="462" spans="1:7" x14ac:dyDescent="0.25">
      <c r="A462" s="131" t="s">
        <v>14</v>
      </c>
      <c r="B462" s="45" t="s">
        <v>264</v>
      </c>
      <c r="C462" s="45" t="s">
        <v>270</v>
      </c>
      <c r="D462" s="131" t="s">
        <v>0</v>
      </c>
      <c r="E462" s="45" t="s">
        <v>264</v>
      </c>
      <c r="F462" s="45" t="s">
        <v>275</v>
      </c>
      <c r="G462" s="45"/>
    </row>
    <row r="463" spans="1:7" x14ac:dyDescent="0.25">
      <c r="A463" s="15"/>
      <c r="B463" s="13"/>
      <c r="C463" s="13"/>
      <c r="D463" s="13"/>
      <c r="E463" s="13"/>
      <c r="F463" s="13"/>
      <c r="G463" s="13"/>
    </row>
    <row r="464" spans="1:7" x14ac:dyDescent="0.25">
      <c r="A464" s="15"/>
      <c r="B464" s="13"/>
      <c r="C464" s="13"/>
      <c r="D464" s="13"/>
      <c r="E464" s="13"/>
      <c r="F464" s="13"/>
      <c r="G464" s="13"/>
    </row>
  </sheetData>
  <sheetProtection algorithmName="SHA-512" hashValue="2fGT/lUdMmtXtuLkpDN5cNQG1B+n6UMZJENf7EX88vBGHl0FVkwfl8EqcdTEolCx1txo85nNdaxoGMJT8m3sEw==" saltValue="Ki86JcSXWyeEc9Q326BKAQ==" spinCount="100000" sheet="1" objects="1" scenarios="1"/>
  <protectedRanges>
    <protectedRange sqref="E417:E420 G420 E425:E428 E430 G430 E435:E436 G436" name="Nachtrag V"/>
    <protectedRange sqref="E343:E346 E348 G348 G344" name="Nachtrag III"/>
    <protectedRange sqref="E110:E111 G110:G111" name="Nachtrag"/>
    <protectedRange sqref="G263:G265 E263:E265 E271:E276 G272 G276 E281:E286 G282 G286 E291:E294 E296 G292 G296 E301:E304 E306 G302 G306 E313:E318 G314 G318 E323:E326 E328 G324 G328 E333:E336 E338 G334 G338" name="Vertiefungsphase"/>
    <protectedRange sqref="G91 E88:E90 G83 E80:E82 G75 E72:E74 G67 E64:E66 G59 E56:E58 G51 E48:E50 G43 E40:E42 G35 E30:E33" name="Basisphase"/>
    <protectedRange sqref="D110:D111 G110:G111 E118:E123 E125 G125 E130:E135 E137 G137 E142:E147 E149 G149 E159:E164 E166 G166 E171:E176 E178 G178 E183:E188 E190 G190 E195:E200 E202 G202 E210:E215 E217 G217" name="Aufbauphase"/>
    <protectedRange sqref="E35 E43 E51 E59 E67 E75 E83 E91" name="Ergänzung 1"/>
    <protectedRange sqref="E19:E22" name="Sprachen"/>
    <protectedRange sqref="E222:E225 G225 E230:E233 G233" name="Nachtrag II"/>
    <protectedRange sqref="E353:E356 E358 G354 G358 E365:E368 E370 G370 G366 E375:E378 E380 G380 G376 E385:E388 E390 G390 G386 E395:E400 G396 G400 E405:E406 G406" name="Nachtrag IV"/>
  </protectedRanges>
  <sortState xmlns:xlrd2="http://schemas.microsoft.com/office/spreadsheetml/2017/richdata2" ref="A455:B470">
    <sortCondition ref="A455:A470"/>
  </sortState>
  <mergeCells count="3">
    <mergeCell ref="A6:G7"/>
    <mergeCell ref="A3:G4"/>
    <mergeCell ref="A450:G451"/>
  </mergeCells>
  <pageMargins left="0.7" right="0.7" top="0.78740157499999996" bottom="0.78740157499999996" header="0.3" footer="0.3"/>
  <pageSetup paperSize="9" orientation="portrait" r:id="rId1"/>
  <headerFooter>
    <oddHeader>&amp;L&amp;"Meta Offc Pro,Standard"&amp;10Uni Münster | Kath.-Theol. Fakultät
Das Studienbüro&amp;R&amp;"Meta Offc Pro,Standard"&amp;10Maximilian Mattner</oddHeader>
    <oddFooter>&amp;C&amp;"Meta Offc Pro,Standard"&amp;P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CE9FD43-D295-43EE-9B4D-91FD3E4B7548}">
          <x14:formula1>
            <xm:f>Berechnungswerte!$A$1:$A$2</xm:f>
          </x14:formula1>
          <xm:sqref>E30:E33 E88:E91 E80:E83 E72:E75 E64:E67 E56:E59 E48:E51 E40:E43 E35 E110:E111 E118:E123 E125 E230:E233 E130:E135 E137 E142:E147 E149 E159:E164 E166 E171:E176 E178 E183:E188 E190 E195:E200 E202 E222:E225 E210:E215 E217 E263:E265 E271:E276 E435:E436 E291:E294 E296 E430 E313:E318 E281:E286 E301:E304 E306 E323:E326 E328 E333:E336 E338 E343:E346 E348 E353:E356 E358 E365:E368 E370 E375:E378 E380 E390 E405:E406 E417:E420 E425:E428 E385:E388 E395:E400</xm:sqref>
        </x14:dataValidation>
        <x14:dataValidation type="list" allowBlank="1" showInputMessage="1" showErrorMessage="1" xr:uid="{2B6FC249-CD2F-492D-9E5D-9020E76A4087}">
          <x14:formula1>
            <xm:f>Berechnungswerte!$B$1:$B$11</xm:f>
          </x14:formula1>
          <xm:sqref>G35 G43 G51 G59 G67 G75 G83 G91 G110:G111 G125 G137 G149 G166 G178 G190 G202 G217 G225 G233 G263:G265 G272 G276 G282 G286 G292 G296 G302 G306 G314 G318 G324 G328 G334 G338 G344 G348 G354 G358 G366 G370 G376 G380 G386 G390 G396 G400 G406 G420 G430 G436</xm:sqref>
        </x14:dataValidation>
        <x14:dataValidation type="list" allowBlank="1" showInputMessage="1" showErrorMessage="1" xr:uid="{69925DD2-CE19-419A-8B87-4344037AE9FC}">
          <x14:formula1>
            <xm:f>Tabelle1!$A$1:$A$2</xm:f>
          </x14:formula1>
          <xm:sqref>E19:E22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F27F-CEC0-4B53-A16D-CC8FF4C6989B}">
  <dimension ref="A1:A2"/>
  <sheetViews>
    <sheetView workbookViewId="0">
      <selection activeCell="A3" sqref="A3"/>
    </sheetView>
  </sheetViews>
  <sheetFormatPr baseColWidth="10" defaultRowHeight="15" x14ac:dyDescent="0.25"/>
  <sheetData>
    <row r="1" spans="1:1" x14ac:dyDescent="0.25">
      <c r="A1">
        <v>0</v>
      </c>
    </row>
    <row r="2" spans="1:1" x14ac:dyDescent="0.25">
      <c r="A2">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FADC-8258-4C7E-95F9-1F2C2357639B}">
  <dimension ref="A1:B11"/>
  <sheetViews>
    <sheetView workbookViewId="0">
      <selection activeCell="F9" sqref="F9"/>
    </sheetView>
  </sheetViews>
  <sheetFormatPr baseColWidth="10" defaultRowHeight="15" x14ac:dyDescent="0.25"/>
  <sheetData>
    <row r="1" spans="1:2" x14ac:dyDescent="0.25">
      <c r="A1">
        <v>0</v>
      </c>
      <c r="B1" s="9">
        <v>0</v>
      </c>
    </row>
    <row r="2" spans="1:2" x14ac:dyDescent="0.25">
      <c r="A2">
        <v>1</v>
      </c>
      <c r="B2" s="9">
        <v>1</v>
      </c>
    </row>
    <row r="3" spans="1:2" x14ac:dyDescent="0.25">
      <c r="B3" s="9">
        <v>1.3</v>
      </c>
    </row>
    <row r="4" spans="1:2" x14ac:dyDescent="0.25">
      <c r="B4" s="9">
        <v>1.7</v>
      </c>
    </row>
    <row r="5" spans="1:2" x14ac:dyDescent="0.25">
      <c r="B5" s="9">
        <v>2</v>
      </c>
    </row>
    <row r="6" spans="1:2" x14ac:dyDescent="0.25">
      <c r="B6" s="9">
        <v>2.2999999999999998</v>
      </c>
    </row>
    <row r="7" spans="1:2" x14ac:dyDescent="0.25">
      <c r="B7" s="9">
        <v>2.7</v>
      </c>
    </row>
    <row r="8" spans="1:2" x14ac:dyDescent="0.25">
      <c r="B8" s="9">
        <v>3</v>
      </c>
    </row>
    <row r="9" spans="1:2" x14ac:dyDescent="0.25">
      <c r="B9" s="9">
        <v>3.3</v>
      </c>
    </row>
    <row r="10" spans="1:2" x14ac:dyDescent="0.25">
      <c r="B10" s="9">
        <v>3.7</v>
      </c>
    </row>
    <row r="11" spans="1:2" x14ac:dyDescent="0.25">
      <c r="B11" s="9">
        <v>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PO 2017</vt:lpstr>
      <vt:lpstr>Tabelle1</vt:lpstr>
      <vt:lpstr>Berechnungswerte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Maximilian Mattner</dc:creator>
  <cp:lastModifiedBy>Mattner, Maximilian</cp:lastModifiedBy>
  <cp:lastPrinted>2024-12-10T13:25:18Z</cp:lastPrinted>
  <dcterms:created xsi:type="dcterms:W3CDTF">2024-01-29T09:44:47Z</dcterms:created>
  <dcterms:modified xsi:type="dcterms:W3CDTF">2025-01-28T15:40:13Z</dcterms:modified>
</cp:coreProperties>
</file>